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.shkrobotko\Downloads\"/>
    </mc:Choice>
  </mc:AlternateContent>
  <bookViews>
    <workbookView xWindow="0" yWindow="0" windowWidth="23040" windowHeight="9192"/>
  </bookViews>
  <sheets>
    <sheet name="1001" sheetId="1" r:id="rId1"/>
    <sheet name="інжур супер" sheetId="2" r:id="rId2"/>
    <sheet name="2001" sheetId="3" r:id="rId3"/>
    <sheet name="Оушен" sheetId="4" r:id="rId4"/>
    <sheet name="Житній" sheetId="5" r:id="rId5"/>
  </sheets>
  <calcPr calcId="162913"/>
  <extLst>
    <ext uri="GoogleSheetsCustomDataVersion2">
      <go:sheetsCustomData xmlns:go="http://customooxmlschemas.google.com/" r:id="rId8" roundtripDataChecksum="0yg5LPzxD6XMbBBk9XEyr+i7psVC8X5AY/xI0/tHc4o="/>
    </ext>
  </extLst>
</workbook>
</file>

<file path=xl/calcChain.xml><?xml version="1.0" encoding="utf-8"?>
<calcChain xmlns="http://schemas.openxmlformats.org/spreadsheetml/2006/main">
  <c r="D7" i="5" l="1"/>
  <c r="E7" i="5"/>
  <c r="E7" i="4"/>
  <c r="D7" i="3"/>
  <c r="D8" i="1"/>
  <c r="C7" i="3"/>
  <c r="E8" i="2"/>
  <c r="D8" i="2"/>
  <c r="E8" i="1"/>
  <c r="D7" i="4" l="1"/>
  <c r="C8" i="1" l="1"/>
  <c r="C8" i="2"/>
  <c r="C7" i="4"/>
  <c r="C7" i="5"/>
  <c r="N15" i="3" l="1"/>
  <c r="O17" i="5"/>
  <c r="O17" i="4"/>
  <c r="N16" i="2"/>
  <c r="N14" i="1"/>
  <c r="N17" i="5" l="1"/>
  <c r="N17" i="4"/>
  <c r="M15" i="3"/>
  <c r="M14" i="1"/>
  <c r="L15" i="3" l="1"/>
  <c r="M17" i="5" l="1"/>
  <c r="M17" i="4"/>
  <c r="L14" i="1"/>
  <c r="K15" i="3" l="1"/>
  <c r="L17" i="5"/>
  <c r="L17" i="4"/>
  <c r="K14" i="1"/>
  <c r="J15" i="3" l="1"/>
  <c r="K17" i="4" l="1"/>
  <c r="K17" i="5"/>
  <c r="J14" i="1"/>
  <c r="D15" i="3" l="1"/>
  <c r="E15" i="3"/>
  <c r="F15" i="3"/>
  <c r="G15" i="3"/>
  <c r="H15" i="3"/>
  <c r="I15" i="3"/>
  <c r="C15" i="3"/>
  <c r="J17" i="5" l="1"/>
  <c r="J17" i="4"/>
  <c r="I13" i="3"/>
  <c r="I14" i="1"/>
  <c r="C17" i="4" l="1"/>
  <c r="D17" i="4"/>
  <c r="E17" i="4"/>
  <c r="F17" i="4"/>
  <c r="G17" i="4"/>
  <c r="C23" i="3"/>
  <c r="D23" i="3"/>
  <c r="E23" i="3"/>
  <c r="F23" i="3"/>
  <c r="G23" i="3"/>
  <c r="H23" i="3"/>
  <c r="I23" i="3"/>
  <c r="J23" i="3"/>
  <c r="K23" i="3"/>
  <c r="L23" i="3"/>
  <c r="M23" i="3"/>
  <c r="N23" i="3"/>
  <c r="N21" i="2"/>
  <c r="N25" i="2" s="1"/>
  <c r="L25" i="2"/>
  <c r="M25" i="2"/>
  <c r="N23" i="1"/>
  <c r="M23" i="1"/>
  <c r="L23" i="1"/>
  <c r="N24" i="3"/>
  <c r="M24" i="3"/>
  <c r="L24" i="3"/>
  <c r="K24" i="3"/>
  <c r="J24" i="3"/>
  <c r="I24" i="3"/>
  <c r="H24" i="3"/>
  <c r="G24" i="3"/>
  <c r="F24" i="3"/>
  <c r="E24" i="3"/>
  <c r="D24" i="3"/>
  <c r="C24" i="3"/>
  <c r="N21" i="3"/>
  <c r="M21" i="3"/>
  <c r="L21" i="3"/>
  <c r="K21" i="3"/>
  <c r="J21" i="3"/>
  <c r="H21" i="3"/>
  <c r="G21" i="3"/>
  <c r="F21" i="3"/>
  <c r="E21" i="3"/>
  <c r="D21" i="3"/>
  <c r="K25" i="2"/>
  <c r="J25" i="2"/>
  <c r="I25" i="2"/>
  <c r="H25" i="2"/>
  <c r="G25" i="2"/>
  <c r="F25" i="2"/>
  <c r="E16" i="2"/>
  <c r="D16" i="2"/>
  <c r="C16" i="2"/>
  <c r="M15" i="2"/>
  <c r="L15" i="2"/>
  <c r="K15" i="2"/>
  <c r="J15" i="2"/>
  <c r="I15" i="2"/>
  <c r="H15" i="2"/>
  <c r="G15" i="2"/>
  <c r="F15" i="2"/>
  <c r="O50" i="1"/>
  <c r="O51" i="1" s="1"/>
  <c r="O52" i="1" s="1"/>
  <c r="N50" i="1"/>
  <c r="N51" i="1" s="1"/>
  <c r="N52" i="1" s="1"/>
  <c r="M50" i="1"/>
  <c r="M51" i="1" s="1"/>
  <c r="M52" i="1" s="1"/>
  <c r="L50" i="1"/>
  <c r="L51" i="1" s="1"/>
  <c r="L52" i="1" s="1"/>
  <c r="K50" i="1"/>
  <c r="K51" i="1" s="1"/>
  <c r="K52" i="1" s="1"/>
  <c r="D50" i="1"/>
  <c r="D51" i="1" s="1"/>
  <c r="D52" i="1" s="1"/>
  <c r="C50" i="1"/>
  <c r="C51" i="1" s="1"/>
  <c r="C52" i="1" s="1"/>
  <c r="O47" i="1"/>
  <c r="N47" i="1"/>
  <c r="N54" i="1" s="1"/>
  <c r="N55" i="1" s="1"/>
  <c r="M47" i="1"/>
  <c r="L47" i="1"/>
  <c r="K47" i="1"/>
  <c r="K54" i="1" s="1"/>
  <c r="K55" i="1" s="1"/>
  <c r="I47" i="1"/>
  <c r="F47" i="1"/>
  <c r="E47" i="1"/>
  <c r="D47" i="1"/>
  <c r="C47" i="1"/>
  <c r="O46" i="1"/>
  <c r="N46" i="1"/>
  <c r="M46" i="1"/>
  <c r="L46" i="1"/>
  <c r="K46" i="1"/>
  <c r="D46" i="1"/>
  <c r="C46" i="1"/>
  <c r="J45" i="1"/>
  <c r="J35" i="1" s="1"/>
  <c r="J41" i="1" s="1"/>
  <c r="L41" i="1"/>
  <c r="O40" i="1"/>
  <c r="N40" i="1"/>
  <c r="M40" i="1"/>
  <c r="L40" i="1"/>
  <c r="L38" i="1"/>
  <c r="I36" i="1"/>
  <c r="I40" i="1" s="1"/>
  <c r="F36" i="1"/>
  <c r="F40" i="1" s="1"/>
  <c r="E36" i="1"/>
  <c r="E40" i="1" s="1"/>
  <c r="D36" i="1"/>
  <c r="C36" i="1"/>
  <c r="O35" i="1"/>
  <c r="O41" i="1" s="1"/>
  <c r="N35" i="1"/>
  <c r="N41" i="1" s="1"/>
  <c r="M35" i="1"/>
  <c r="M41" i="1" s="1"/>
  <c r="K35" i="1"/>
  <c r="K41" i="1" s="1"/>
  <c r="I35" i="1"/>
  <c r="I41" i="1" s="1"/>
  <c r="F35" i="1"/>
  <c r="F41" i="1" s="1"/>
  <c r="E35" i="1"/>
  <c r="E41" i="1" s="1"/>
  <c r="D35" i="1"/>
  <c r="D41" i="1" s="1"/>
  <c r="C35" i="1"/>
  <c r="K33" i="1"/>
  <c r="K40" i="1" s="1"/>
  <c r="J33" i="1"/>
  <c r="J40" i="1" s="1"/>
  <c r="D33" i="1"/>
  <c r="C33" i="1"/>
  <c r="E31" i="1"/>
  <c r="F31" i="1" s="1"/>
  <c r="K23" i="1"/>
  <c r="J23" i="1"/>
  <c r="I23" i="1"/>
  <c r="H23" i="1"/>
  <c r="G23" i="1"/>
  <c r="F23" i="1"/>
  <c r="E23" i="1"/>
  <c r="D23" i="1"/>
  <c r="C23" i="1"/>
  <c r="L54" i="1" l="1"/>
  <c r="L55" i="1" s="1"/>
  <c r="N42" i="1"/>
  <c r="M54" i="1"/>
  <c r="M55" i="1" s="1"/>
  <c r="C40" i="1"/>
  <c r="C54" i="1"/>
  <c r="C55" i="1" s="1"/>
  <c r="O54" i="1"/>
  <c r="O55" i="1" s="1"/>
  <c r="M42" i="1"/>
  <c r="D40" i="1"/>
  <c r="D42" i="1" s="1"/>
  <c r="E42" i="1"/>
  <c r="O42" i="1"/>
  <c r="L42" i="1"/>
  <c r="D54" i="1"/>
  <c r="D55" i="1" s="1"/>
  <c r="I42" i="1"/>
  <c r="J42" i="1"/>
  <c r="F50" i="1"/>
  <c r="F51" i="1" s="1"/>
  <c r="F52" i="1" s="1"/>
  <c r="F46" i="1"/>
  <c r="I31" i="1"/>
  <c r="I48" i="1" s="1"/>
  <c r="K42" i="1"/>
  <c r="F42" i="1"/>
  <c r="E38" i="1"/>
  <c r="K38" i="1"/>
  <c r="J47" i="1"/>
  <c r="D48" i="1"/>
  <c r="N48" i="1"/>
  <c r="F38" i="1"/>
  <c r="O38" i="1"/>
  <c r="E46" i="1"/>
  <c r="E48" i="1"/>
  <c r="K48" i="1"/>
  <c r="E50" i="1"/>
  <c r="E51" i="1" s="1"/>
  <c r="E52" i="1" s="1"/>
  <c r="C38" i="1"/>
  <c r="I38" i="1"/>
  <c r="M38" i="1"/>
  <c r="C41" i="1"/>
  <c r="F48" i="1"/>
  <c r="L48" i="1"/>
  <c r="O48" i="1"/>
  <c r="D38" i="1"/>
  <c r="J38" i="1"/>
  <c r="N38" i="1"/>
  <c r="C48" i="1"/>
  <c r="M48" i="1"/>
  <c r="C42" i="1" l="1"/>
  <c r="F54" i="1"/>
  <c r="F55" i="1" s="1"/>
  <c r="I50" i="1"/>
  <c r="I46" i="1"/>
  <c r="J31" i="1"/>
  <c r="E54" i="1"/>
  <c r="E55" i="1" s="1"/>
  <c r="I51" i="1" l="1"/>
  <c r="I52" i="1" s="1"/>
  <c r="I54" i="1"/>
  <c r="I55" i="1" s="1"/>
  <c r="J50" i="1"/>
  <c r="J46" i="1"/>
  <c r="J48" i="1"/>
  <c r="J51" i="1" l="1"/>
  <c r="J52" i="1" s="1"/>
  <c r="J54" i="1"/>
  <c r="J55" i="1" s="1"/>
</calcChain>
</file>

<file path=xl/sharedStrings.xml><?xml version="1.0" encoding="utf-8"?>
<sst xmlns="http://schemas.openxmlformats.org/spreadsheetml/2006/main" count="285" uniqueCount="67">
  <si>
    <t>курс</t>
  </si>
  <si>
    <t>Січень</t>
  </si>
  <si>
    <t xml:space="preserve">лютий 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</si>
  <si>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</si>
  <si>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</si>
  <si>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</si>
  <si>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</si>
  <si>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</si>
  <si>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</si>
  <si>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</si>
  <si>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</si>
  <si>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</si>
  <si>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</si>
  <si>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Оренда,грн</t>
  </si>
  <si>
    <t>Винагорода, грн</t>
  </si>
  <si>
    <t>Дивіденди, грн</t>
  </si>
  <si>
    <t>Інші видатки, грн</t>
  </si>
  <si>
    <t>Залишок,грн</t>
  </si>
  <si>
    <t>Прибуток ф/р</t>
  </si>
  <si>
    <t>Розподіл прибутку</t>
  </si>
  <si>
    <t>% розподілу</t>
  </si>
  <si>
    <t>Кількість ЦП</t>
  </si>
  <si>
    <t>Прибуток на 1ЦП,грн</t>
  </si>
  <si>
    <t>Прибуток на 1ЦП,дол</t>
  </si>
  <si>
    <t>Після податків,грн</t>
  </si>
  <si>
    <t>Після податків,дол</t>
  </si>
  <si>
    <t>Ціна ЦП,грн</t>
  </si>
  <si>
    <t>без податків (чистими)</t>
  </si>
  <si>
    <t>%дохідності,міс</t>
  </si>
  <si>
    <t>%дохідності, рік</t>
  </si>
  <si>
    <t>Факт курс</t>
  </si>
  <si>
    <t>Податок на майно</t>
  </si>
  <si>
    <t>січень</t>
  </si>
  <si>
    <t>грудень</t>
  </si>
  <si>
    <t>курс на кінець міс.</t>
  </si>
  <si>
    <t>лютий</t>
  </si>
  <si>
    <t>Січень 2023</t>
  </si>
  <si>
    <t>грудень 23</t>
  </si>
  <si>
    <t>Лютий</t>
  </si>
  <si>
    <t>Березень</t>
  </si>
  <si>
    <t>Квітень</t>
  </si>
  <si>
    <t>Травень</t>
  </si>
  <si>
    <t xml:space="preserve">курс </t>
  </si>
  <si>
    <t>83 082</t>
  </si>
  <si>
    <t>25 886</t>
  </si>
  <si>
    <t>33 181</t>
  </si>
  <si>
    <t>103 447</t>
  </si>
  <si>
    <t>165 731</t>
  </si>
  <si>
    <t xml:space="preserve">Для зручності- в цьому файлі сформовані нарахування дивідендів на 1 інвестиційний сертифікат по кожному Фонду Inzhur. Оберіть  вкладку Фонду, що вас цікавить :) </t>
  </si>
  <si>
    <t>3 604</t>
  </si>
  <si>
    <t>727 340</t>
  </si>
  <si>
    <t>206 227</t>
  </si>
  <si>
    <t>105 647</t>
  </si>
  <si>
    <t>34 181</t>
  </si>
  <si>
    <t>111 555</t>
  </si>
  <si>
    <t>35 031</t>
  </si>
  <si>
    <t>124 062</t>
  </si>
  <si>
    <t>37 112</t>
  </si>
  <si>
    <t>137 077</t>
  </si>
  <si>
    <t>39 387</t>
  </si>
  <si>
    <t>Середнє за рік:</t>
  </si>
  <si>
    <t>147 267</t>
  </si>
  <si>
    <t>732 081</t>
  </si>
  <si>
    <t>156 227</t>
  </si>
  <si>
    <t>159 550</t>
  </si>
  <si>
    <t>45 104</t>
  </si>
  <si>
    <t>39 547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</si>
</sst>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"/>
    <numFmt numFmtId="165" formatCode="_-* #,##0.00\ _₽_-;\-* #,##0.00\ _₽_-;_-* &quot;-&quot;??\ _₽_-;_-@"/>
    <numFmt numFmtId="166" formatCode="0.0000"/>
    <numFmt numFmtId="167" formatCode="_-* #,##0_-;\-* #,##0_-;_-* &quot;-&quot;??_-;_-@"/>
    <numFmt numFmtId="168" formatCode="dd\.mm\.yyyy"/>
    <numFmt numFmtId="169" formatCode="dd\.mm"/>
  </numFmts>
  <fonts count="23" x14ac:knownFonts="1">
    <font>
      <sz val="11"/>
      <color theme="1"/>
      <name val="Calibri"/>
      <scheme val="minor"/>
    </font>
    <font>
      <b/>
      <sz val="16"/>
      <color rgb="FFFF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Adobe Devanagari"/>
      <family val="1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3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Adobe Devanagari"/>
      <family val="1"/>
    </font>
    <font>
      <b/>
      <sz val="9"/>
      <color theme="1"/>
      <name val="Adobe Devanagari"/>
      <family val="1"/>
    </font>
    <font>
      <sz val="8"/>
      <color theme="1"/>
      <name val="Adobe Devanagari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/>
    <xf numFmtId="4" fontId="3" fillId="0" borderId="0" xfId="0" applyNumberFormat="1" applyFont="1" applyAlignment="1"/>
    <xf numFmtId="0" fontId="7" fillId="0" borderId="4" xfId="0" applyFont="1" applyBorder="1"/>
    <xf numFmtId="0" fontId="8" fillId="0" borderId="2" xfId="0" applyFont="1" applyBorder="1"/>
    <xf numFmtId="0" fontId="9" fillId="0" borderId="4" xfId="0" applyFont="1" applyBorder="1"/>
    <xf numFmtId="0" fontId="10" fillId="0" borderId="3" xfId="0" applyFont="1" applyBorder="1"/>
    <xf numFmtId="164" fontId="10" fillId="0" borderId="0" xfId="0" applyNumberFormat="1" applyFont="1"/>
    <xf numFmtId="0" fontId="10" fillId="0" borderId="5" xfId="0" applyFont="1" applyBorder="1"/>
    <xf numFmtId="164" fontId="9" fillId="0" borderId="2" xfId="0" applyNumberFormat="1" applyFont="1" applyBorder="1"/>
    <xf numFmtId="0" fontId="10" fillId="0" borderId="6" xfId="0" applyFont="1" applyBorder="1"/>
    <xf numFmtId="0" fontId="10" fillId="0" borderId="0" xfId="0" applyFont="1"/>
    <xf numFmtId="0" fontId="10" fillId="0" borderId="7" xfId="0" applyFont="1" applyBorder="1"/>
    <xf numFmtId="165" fontId="10" fillId="0" borderId="8" xfId="0" applyNumberFormat="1" applyFont="1" applyBorder="1"/>
    <xf numFmtId="165" fontId="10" fillId="0" borderId="0" xfId="0" applyNumberFormat="1" applyFont="1"/>
    <xf numFmtId="0" fontId="10" fillId="0" borderId="9" xfId="0" applyFont="1" applyBorder="1"/>
    <xf numFmtId="10" fontId="10" fillId="0" borderId="1" xfId="0" applyNumberFormat="1" applyFont="1" applyBorder="1"/>
    <xf numFmtId="0" fontId="7" fillId="0" borderId="0" xfId="0" applyFont="1"/>
    <xf numFmtId="0" fontId="10" fillId="2" borderId="11" xfId="0" applyFont="1" applyFill="1" applyBorder="1"/>
    <xf numFmtId="0" fontId="7" fillId="2" borderId="12" xfId="0" applyFont="1" applyFill="1" applyBorder="1"/>
    <xf numFmtId="0" fontId="9" fillId="3" borderId="14" xfId="0" applyFont="1" applyFill="1" applyBorder="1"/>
    <xf numFmtId="0" fontId="10" fillId="3" borderId="14" xfId="0" applyFont="1" applyFill="1" applyBorder="1"/>
    <xf numFmtId="2" fontId="7" fillId="3" borderId="15" xfId="0" applyNumberFormat="1" applyFont="1" applyFill="1" applyBorder="1"/>
    <xf numFmtId="0" fontId="10" fillId="3" borderId="17" xfId="0" applyFont="1" applyFill="1" applyBorder="1"/>
    <xf numFmtId="2" fontId="7" fillId="3" borderId="18" xfId="0" applyNumberFormat="1" applyFont="1" applyFill="1" applyBorder="1"/>
    <xf numFmtId="164" fontId="7" fillId="2" borderId="12" xfId="0" applyNumberFormat="1" applyFont="1" applyFill="1" applyBorder="1"/>
    <xf numFmtId="10" fontId="7" fillId="3" borderId="15" xfId="0" applyNumberFormat="1" applyFont="1" applyFill="1" applyBorder="1"/>
    <xf numFmtId="10" fontId="7" fillId="2" borderId="12" xfId="0" applyNumberFormat="1" applyFont="1" applyFill="1" applyBorder="1"/>
    <xf numFmtId="10" fontId="7" fillId="3" borderId="18" xfId="0" applyNumberFormat="1" applyFont="1" applyFill="1" applyBorder="1"/>
    <xf numFmtId="164" fontId="7" fillId="0" borderId="0" xfId="0" applyNumberFormat="1" applyFont="1"/>
    <xf numFmtId="4" fontId="3" fillId="0" borderId="0" xfId="0" applyNumberFormat="1" applyFont="1"/>
    <xf numFmtId="0" fontId="6" fillId="3" borderId="15" xfId="0" applyFont="1" applyFill="1" applyBorder="1"/>
    <xf numFmtId="0" fontId="1" fillId="0" borderId="0" xfId="0" applyFont="1"/>
    <xf numFmtId="0" fontId="8" fillId="0" borderId="20" xfId="0" applyFont="1" applyBorder="1"/>
    <xf numFmtId="0" fontId="4" fillId="0" borderId="21" xfId="0" applyFont="1" applyBorder="1"/>
    <xf numFmtId="0" fontId="10" fillId="0" borderId="21" xfId="0" applyFont="1" applyBorder="1"/>
    <xf numFmtId="0" fontId="7" fillId="0" borderId="10" xfId="0" applyFont="1" applyBorder="1"/>
    <xf numFmtId="0" fontId="8" fillId="0" borderId="1" xfId="0" applyFont="1" applyBorder="1"/>
    <xf numFmtId="0" fontId="7" fillId="0" borderId="0" xfId="0" applyFont="1" applyAlignment="1">
      <alignment horizontal="center"/>
    </xf>
    <xf numFmtId="0" fontId="10" fillId="0" borderId="22" xfId="0" applyFont="1" applyBorder="1"/>
    <xf numFmtId="2" fontId="6" fillId="3" borderId="15" xfId="0" applyNumberFormat="1" applyFont="1" applyFill="1" applyBorder="1" applyAlignment="1"/>
    <xf numFmtId="0" fontId="8" fillId="0" borderId="0" xfId="0" applyFont="1"/>
    <xf numFmtId="0" fontId="4" fillId="0" borderId="0" xfId="0" applyFont="1"/>
    <xf numFmtId="0" fontId="4" fillId="0" borderId="0" xfId="0" applyFont="1" applyAlignment="1"/>
    <xf numFmtId="0" fontId="12" fillId="0" borderId="0" xfId="0" applyFont="1" applyAlignment="1"/>
    <xf numFmtId="4" fontId="10" fillId="0" borderId="0" xfId="0" applyNumberFormat="1" applyFont="1"/>
    <xf numFmtId="4" fontId="4" fillId="0" borderId="0" xfId="0" applyNumberFormat="1" applyFont="1" applyAlignment="1"/>
    <xf numFmtId="0" fontId="4" fillId="0" borderId="8" xfId="0" applyFont="1" applyBorder="1" applyAlignment="1"/>
    <xf numFmtId="0" fontId="4" fillId="0" borderId="8" xfId="0" applyFont="1" applyBorder="1"/>
    <xf numFmtId="0" fontId="13" fillId="0" borderId="2" xfId="0" applyFont="1" applyBorder="1" applyAlignment="1"/>
    <xf numFmtId="0" fontId="10" fillId="2" borderId="13" xfId="0" applyFont="1" applyFill="1" applyBorder="1"/>
    <xf numFmtId="0" fontId="9" fillId="3" borderId="16" xfId="0" applyFont="1" applyFill="1" applyBorder="1"/>
    <xf numFmtId="2" fontId="6" fillId="0" borderId="0" xfId="0" applyNumberFormat="1" applyFont="1"/>
    <xf numFmtId="2" fontId="6" fillId="3" borderId="15" xfId="0" applyNumberFormat="1" applyFont="1" applyFill="1" applyBorder="1"/>
    <xf numFmtId="0" fontId="9" fillId="3" borderId="16" xfId="0" applyFont="1" applyFill="1" applyBorder="1" applyAlignment="1"/>
    <xf numFmtId="2" fontId="6" fillId="3" borderId="23" xfId="0" applyNumberFormat="1" applyFont="1" applyFill="1" applyBorder="1"/>
    <xf numFmtId="0" fontId="10" fillId="3" borderId="19" xfId="0" applyFont="1" applyFill="1" applyBorder="1"/>
    <xf numFmtId="0" fontId="8" fillId="0" borderId="8" xfId="0" applyFont="1" applyBorder="1"/>
    <xf numFmtId="167" fontId="7" fillId="2" borderId="12" xfId="0" applyNumberFormat="1" applyFont="1" applyFill="1" applyBorder="1"/>
    <xf numFmtId="167" fontId="6" fillId="2" borderId="12" xfId="0" applyNumberFormat="1" applyFont="1" applyFill="1" applyBorder="1"/>
    <xf numFmtId="2" fontId="7" fillId="0" borderId="1" xfId="0" applyNumberFormat="1" applyFont="1" applyBorder="1"/>
    <xf numFmtId="2" fontId="6" fillId="3" borderId="18" xfId="0" applyNumberFormat="1" applyFont="1" applyFill="1" applyBorder="1"/>
    <xf numFmtId="10" fontId="7" fillId="0" borderId="0" xfId="0" applyNumberFormat="1" applyFont="1" applyAlignment="1">
      <alignment horizontal="left"/>
    </xf>
    <xf numFmtId="165" fontId="7" fillId="0" borderId="0" xfId="0" applyNumberFormat="1" applyFont="1"/>
    <xf numFmtId="168" fontId="3" fillId="0" borderId="0" xfId="0" applyNumberFormat="1" applyFont="1"/>
    <xf numFmtId="168" fontId="15" fillId="0" borderId="0" xfId="0" applyNumberFormat="1" applyFont="1" applyAlignment="1"/>
    <xf numFmtId="168" fontId="15" fillId="0" borderId="0" xfId="0" applyNumberFormat="1" applyFont="1" applyAlignment="1">
      <alignment wrapText="1"/>
    </xf>
    <xf numFmtId="164" fontId="7" fillId="0" borderId="0" xfId="0" applyNumberFormat="1" applyFont="1" applyAlignment="1"/>
    <xf numFmtId="169" fontId="3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5" fillId="0" borderId="24" xfId="0" applyFont="1" applyBorder="1" applyAlignment="1"/>
    <xf numFmtId="0" fontId="4" fillId="0" borderId="24" xfId="0" applyFont="1" applyBorder="1" applyAlignment="1"/>
    <xf numFmtId="0" fontId="4" fillId="0" borderId="24" xfId="0" applyFont="1" applyBorder="1"/>
    <xf numFmtId="0" fontId="17" fillId="0" borderId="24" xfId="0" applyFont="1" applyBorder="1"/>
    <xf numFmtId="0" fontId="7" fillId="0" borderId="24" xfId="0" applyFont="1" applyBorder="1"/>
    <xf numFmtId="0" fontId="8" fillId="0" borderId="24" xfId="0" applyFont="1" applyBorder="1"/>
    <xf numFmtId="0" fontId="10" fillId="2" borderId="24" xfId="0" applyFont="1" applyFill="1" applyBorder="1"/>
    <xf numFmtId="0" fontId="7" fillId="2" borderId="24" xfId="0" applyFont="1" applyFill="1" applyBorder="1"/>
    <xf numFmtId="0" fontId="9" fillId="3" borderId="24" xfId="0" applyFont="1" applyFill="1" applyBorder="1"/>
    <xf numFmtId="0" fontId="6" fillId="3" borderId="24" xfId="0" applyFont="1" applyFill="1" applyBorder="1" applyAlignment="1"/>
    <xf numFmtId="0" fontId="18" fillId="3" borderId="24" xfId="0" applyFont="1" applyFill="1" applyBorder="1" applyAlignment="1"/>
    <xf numFmtId="0" fontId="10" fillId="3" borderId="24" xfId="0" applyFont="1" applyFill="1" applyBorder="1"/>
    <xf numFmtId="2" fontId="7" fillId="3" borderId="24" xfId="0" applyNumberFormat="1" applyFont="1" applyFill="1" applyBorder="1"/>
    <xf numFmtId="2" fontId="7" fillId="3" borderId="24" xfId="0" applyNumberFormat="1" applyFont="1" applyFill="1" applyBorder="1" applyAlignment="1"/>
    <xf numFmtId="0" fontId="3" fillId="0" borderId="23" xfId="0" applyFont="1" applyBorder="1" applyAlignment="1"/>
    <xf numFmtId="0" fontId="0" fillId="0" borderId="23" xfId="0" applyFont="1" applyBorder="1" applyAlignment="1"/>
    <xf numFmtId="0" fontId="4" fillId="0" borderId="12" xfId="0" applyFont="1" applyBorder="1"/>
    <xf numFmtId="0" fontId="4" fillId="0" borderId="12" xfId="0" applyFont="1" applyBorder="1" applyAlignment="1"/>
    <xf numFmtId="0" fontId="6" fillId="3" borderId="24" xfId="0" applyFont="1" applyFill="1" applyBorder="1"/>
    <xf numFmtId="0" fontId="7" fillId="2" borderId="24" xfId="0" applyFont="1" applyFill="1" applyBorder="1" applyAlignment="1"/>
    <xf numFmtId="2" fontId="6" fillId="3" borderId="24" xfId="0" applyNumberFormat="1" applyFont="1" applyFill="1" applyBorder="1" applyAlignment="1"/>
    <xf numFmtId="166" fontId="7" fillId="3" borderId="24" xfId="0" applyNumberFormat="1" applyFont="1" applyFill="1" applyBorder="1" applyAlignment="1"/>
    <xf numFmtId="0" fontId="7" fillId="2" borderId="25" xfId="0" applyFont="1" applyFill="1" applyBorder="1"/>
    <xf numFmtId="0" fontId="6" fillId="3" borderId="26" xfId="0" applyFont="1" applyFill="1" applyBorder="1"/>
    <xf numFmtId="0" fontId="7" fillId="3" borderId="26" xfId="0" applyFont="1" applyFill="1" applyBorder="1"/>
    <xf numFmtId="166" fontId="11" fillId="0" borderId="24" xfId="0" applyNumberFormat="1" applyFont="1" applyBorder="1" applyAlignment="1">
      <alignment horizontal="right"/>
    </xf>
    <xf numFmtId="167" fontId="7" fillId="2" borderId="24" xfId="0" applyNumberFormat="1" applyFont="1" applyFill="1" applyBorder="1" applyAlignment="1"/>
    <xf numFmtId="2" fontId="6" fillId="0" borderId="24" xfId="0" applyNumberFormat="1" applyFont="1" applyBorder="1"/>
    <xf numFmtId="2" fontId="6" fillId="3" borderId="24" xfId="0" applyNumberFormat="1" applyFont="1" applyFill="1" applyBorder="1"/>
    <xf numFmtId="0" fontId="9" fillId="3" borderId="24" xfId="0" applyFont="1" applyFill="1" applyBorder="1" applyAlignment="1"/>
    <xf numFmtId="168" fontId="3" fillId="0" borderId="24" xfId="0" applyNumberFormat="1" applyFont="1" applyBorder="1"/>
    <xf numFmtId="168" fontId="15" fillId="0" borderId="24" xfId="0" applyNumberFormat="1" applyFont="1" applyBorder="1" applyAlignment="1"/>
    <xf numFmtId="168" fontId="15" fillId="0" borderId="24" xfId="0" applyNumberFormat="1" applyFont="1" applyBorder="1" applyAlignment="1">
      <alignment wrapText="1"/>
    </xf>
    <xf numFmtId="0" fontId="4" fillId="0" borderId="24" xfId="0" applyFont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6" fillId="3" borderId="24" xfId="0" applyFont="1" applyFill="1" applyBorder="1" applyAlignment="1">
      <alignment horizontal="right"/>
    </xf>
    <xf numFmtId="2" fontId="7" fillId="3" borderId="24" xfId="0" applyNumberFormat="1" applyFont="1" applyFill="1" applyBorder="1" applyAlignment="1">
      <alignment horizontal="right"/>
    </xf>
    <xf numFmtId="0" fontId="8" fillId="0" borderId="24" xfId="0" applyFont="1" applyBorder="1" applyAlignment="1">
      <alignment horizontal="left"/>
    </xf>
    <xf numFmtId="0" fontId="16" fillId="2" borderId="24" xfId="0" applyFont="1" applyFill="1" applyBorder="1"/>
    <xf numFmtId="0" fontId="10" fillId="3" borderId="23" xfId="0" applyFont="1" applyFill="1" applyBorder="1"/>
    <xf numFmtId="2" fontId="7" fillId="3" borderId="23" xfId="0" applyNumberFormat="1" applyFont="1" applyFill="1" applyBorder="1"/>
    <xf numFmtId="166" fontId="6" fillId="3" borderId="24" xfId="0" applyNumberFormat="1" applyFont="1" applyFill="1" applyBorder="1"/>
    <xf numFmtId="0" fontId="19" fillId="0" borderId="24" xfId="0" applyFont="1" applyBorder="1"/>
    <xf numFmtId="2" fontId="16" fillId="3" borderId="24" xfId="0" applyNumberFormat="1" applyFont="1" applyFill="1" applyBorder="1"/>
    <xf numFmtId="0" fontId="20" fillId="0" borderId="24" xfId="0" applyFont="1" applyBorder="1"/>
    <xf numFmtId="0" fontId="4" fillId="0" borderId="2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2" fontId="6" fillId="3" borderId="24" xfId="0" applyNumberFormat="1" applyFont="1" applyFill="1" applyBorder="1" applyAlignment="1">
      <alignment horizontal="right"/>
    </xf>
    <xf numFmtId="167" fontId="7" fillId="2" borderId="24" xfId="0" applyNumberFormat="1" applyFont="1" applyFill="1" applyBorder="1" applyAlignment="1">
      <alignment horizontal="right"/>
    </xf>
    <xf numFmtId="0" fontId="16" fillId="2" borderId="24" xfId="0" applyFont="1" applyFill="1" applyBorder="1" applyAlignment="1">
      <alignment horizontal="right"/>
    </xf>
    <xf numFmtId="0" fontId="7" fillId="3" borderId="24" xfId="0" applyFont="1" applyFill="1" applyBorder="1" applyAlignment="1"/>
    <xf numFmtId="0" fontId="0" fillId="0" borderId="0" xfId="0" applyFont="1" applyAlignment="1"/>
    <xf numFmtId="0" fontId="8" fillId="0" borderId="24" xfId="0" applyFont="1" applyBorder="1" applyAlignment="1"/>
    <xf numFmtId="168" fontId="3" fillId="0" borderId="23" xfId="0" applyNumberFormat="1" applyFont="1" applyBorder="1"/>
    <xf numFmtId="0" fontId="0" fillId="0" borderId="24" xfId="0" applyFont="1" applyBorder="1" applyAlignment="1"/>
    <xf numFmtId="0" fontId="13" fillId="0" borderId="24" xfId="0" applyFont="1" applyBorder="1" applyAlignment="1"/>
    <xf numFmtId="0" fontId="6" fillId="2" borderId="24" xfId="0" applyFont="1" applyFill="1" applyBorder="1"/>
    <xf numFmtId="0" fontId="21" fillId="0" borderId="24" xfId="0" applyFont="1" applyBorder="1"/>
    <xf numFmtId="0" fontId="6" fillId="2" borderId="24" xfId="0" applyFont="1" applyFill="1" applyBorder="1" applyAlignment="1"/>
    <xf numFmtId="166" fontId="6" fillId="3" borderId="24" xfId="0" applyNumberFormat="1" applyFont="1" applyFill="1" applyBorder="1" applyAlignment="1"/>
    <xf numFmtId="0" fontId="22" fillId="0" borderId="24" xfId="0" applyFont="1" applyBorder="1" applyAlignment="1"/>
    <xf numFmtId="166" fontId="7" fillId="3" borderId="23" xfId="0" applyNumberFormat="1" applyFont="1" applyFill="1" applyBorder="1" applyAlignment="1"/>
    <xf numFmtId="166" fontId="6" fillId="3" borderId="23" xfId="0" applyNumberFormat="1" applyFont="1" applyFill="1" applyBorder="1" applyAlignment="1"/>
    <xf numFmtId="0" fontId="7" fillId="3" borderId="23" xfId="0" applyFont="1" applyFill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>
      <alignment horizontal="center"/>
    </xf>
    <xf numFmtId="0" fontId="17" fillId="0" borderId="2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93"/>
  <sheetViews>
    <sheetView tabSelected="1" workbookViewId="0">
      <selection activeCell="F3" sqref="F3"/>
    </sheetView>
  </sheetViews>
  <sheetFormatPr defaultColWidth="14.44140625" defaultRowHeight="15" customHeight="1" outlineLevelRow="1" x14ac:dyDescent="0.3"/>
  <cols>
    <col min="1" max="1" width="2.88671875" customWidth="1"/>
    <col min="2" max="2" width="19.44140625" customWidth="1"/>
    <col min="3" max="3" width="20.5546875" customWidth="1"/>
    <col min="4" max="5" width="14" customWidth="1"/>
    <col min="6" max="6" width="16.88671875" customWidth="1"/>
    <col min="7" max="9" width="14" customWidth="1"/>
    <col min="10" max="11" width="13.5546875" customWidth="1"/>
    <col min="12" max="15" width="15.109375" customWidth="1"/>
    <col min="16" max="16" width="23.109375" customWidth="1"/>
    <col min="17" max="17" width="18.109375" customWidth="1"/>
    <col min="18" max="18" width="17.6640625" customWidth="1"/>
    <col min="19" max="32" width="8.6640625" customWidth="1"/>
  </cols>
  <sheetData>
    <row r="1" spans="2:15" s="125" customFormat="1" ht="14.4" outlineLevel="1" x14ac:dyDescent="0.3"/>
    <row r="2" spans="2:15" s="125" customFormat="1" ht="14.4" outlineLevel="1" x14ac:dyDescent="0.3">
      <c r="B2" s="139">
        <v>2025</v>
      </c>
      <c r="C2" s="140"/>
    </row>
    <row r="3" spans="2:15" s="125" customFormat="1" ht="14.4" outlineLevel="1" x14ac:dyDescent="0.3">
      <c r="B3" s="140"/>
      <c r="C3" s="140"/>
    </row>
    <row r="4" spans="2:15" s="125" customFormat="1" outlineLevel="1" thickBot="1" x14ac:dyDescent="0.35">
      <c r="B4" s="74" t="s">
        <v>0</v>
      </c>
      <c r="C4" s="75">
        <v>41.473300000000002</v>
      </c>
      <c r="D4" s="75">
        <v>41.212699999999998</v>
      </c>
      <c r="E4" s="75">
        <v>41.275100000000002</v>
      </c>
      <c r="F4" s="75"/>
      <c r="G4" s="76"/>
      <c r="H4" s="76"/>
      <c r="I4" s="77"/>
      <c r="J4" s="76"/>
      <c r="K4" s="76"/>
      <c r="L4" s="76"/>
      <c r="M4" s="76"/>
      <c r="N4" s="77"/>
      <c r="O4" s="89"/>
    </row>
    <row r="5" spans="2:15" s="125" customFormat="1" ht="16.2" outlineLevel="1" thickBot="1" x14ac:dyDescent="0.45">
      <c r="B5" s="78"/>
      <c r="C5" s="134" t="s">
        <v>1</v>
      </c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131" t="s">
        <v>33</v>
      </c>
      <c r="O5" s="42"/>
    </row>
    <row r="6" spans="2:15" s="125" customFormat="1" ht="14.4" outlineLevel="1" x14ac:dyDescent="0.3">
      <c r="B6" s="80" t="s">
        <v>21</v>
      </c>
      <c r="C6" s="93" t="s">
        <v>49</v>
      </c>
      <c r="D6" s="93" t="s">
        <v>49</v>
      </c>
      <c r="E6" s="93" t="s">
        <v>49</v>
      </c>
      <c r="F6" s="93"/>
      <c r="G6" s="93"/>
      <c r="H6" s="93"/>
      <c r="I6" s="93"/>
      <c r="J6" s="93"/>
      <c r="K6" s="108"/>
      <c r="L6" s="93"/>
      <c r="M6" s="93"/>
      <c r="N6" s="132"/>
      <c r="O6" s="96"/>
    </row>
    <row r="7" spans="2:15" s="125" customFormat="1" ht="14.4" outlineLevel="1" x14ac:dyDescent="0.3">
      <c r="B7" s="82" t="s">
        <v>22</v>
      </c>
      <c r="C7" s="83">
        <v>627.36</v>
      </c>
      <c r="D7" s="83">
        <v>618.19000000000005</v>
      </c>
      <c r="E7" s="83">
        <v>619.13</v>
      </c>
      <c r="F7" s="94"/>
      <c r="G7" s="94"/>
      <c r="H7" s="94"/>
      <c r="I7" s="94"/>
      <c r="J7" s="94"/>
      <c r="K7" s="94"/>
      <c r="L7" s="94"/>
      <c r="M7" s="94"/>
      <c r="N7" s="94"/>
      <c r="O7" s="97"/>
    </row>
    <row r="8" spans="2:15" s="125" customFormat="1" ht="15.75" customHeight="1" outlineLevel="1" x14ac:dyDescent="0.3">
      <c r="B8" s="85" t="s">
        <v>23</v>
      </c>
      <c r="C8" s="86">
        <f>C7/C4</f>
        <v>15.126840642051633</v>
      </c>
      <c r="D8" s="86">
        <f>D7/D4</f>
        <v>14.999987867817447</v>
      </c>
      <c r="E8" s="86">
        <f>E7/E4</f>
        <v>15.000084796887226</v>
      </c>
      <c r="F8" s="95"/>
      <c r="G8" s="95"/>
      <c r="H8" s="95"/>
      <c r="I8" s="95"/>
      <c r="J8" s="95"/>
      <c r="K8" s="95"/>
      <c r="L8" s="95"/>
      <c r="M8" s="95"/>
      <c r="N8" s="133"/>
      <c r="O8" s="98"/>
    </row>
    <row r="9" spans="2:15" ht="29.25" customHeight="1" outlineLevel="1" x14ac:dyDescent="0.4">
      <c r="B9" s="1">
        <v>2024</v>
      </c>
      <c r="C9" s="2"/>
      <c r="F9" s="3"/>
    </row>
    <row r="10" spans="2:15" ht="15" customHeight="1" outlineLevel="1" x14ac:dyDescent="0.3">
      <c r="B10" s="74" t="s">
        <v>0</v>
      </c>
      <c r="C10" s="75">
        <v>37.570700000000002</v>
      </c>
      <c r="D10" s="75">
        <v>38.083599999999997</v>
      </c>
      <c r="E10" s="75">
        <v>38.994500000000002</v>
      </c>
      <c r="F10" s="75">
        <v>38.994500000000002</v>
      </c>
      <c r="G10" s="76">
        <v>39.5518</v>
      </c>
      <c r="H10" s="76">
        <v>40.2485</v>
      </c>
      <c r="I10" s="116">
        <v>40.766199999999998</v>
      </c>
      <c r="J10" s="76">
        <v>40.992600000000003</v>
      </c>
      <c r="K10" s="107">
        <v>41.094799999999999</v>
      </c>
      <c r="L10" s="76">
        <v>41.193399999999997</v>
      </c>
      <c r="M10" s="76">
        <v>41.358899999999998</v>
      </c>
      <c r="N10" s="76">
        <v>42.282499999999999</v>
      </c>
    </row>
    <row r="11" spans="2:15" ht="15" customHeight="1" outlineLevel="1" x14ac:dyDescent="0.4">
      <c r="B11" s="78"/>
      <c r="C11" s="79" t="s">
        <v>1</v>
      </c>
      <c r="D11" s="79" t="s">
        <v>2</v>
      </c>
      <c r="E11" s="79" t="s">
        <v>3</v>
      </c>
      <c r="F11" s="79" t="s">
        <v>4</v>
      </c>
      <c r="G11" s="79" t="s">
        <v>5</v>
      </c>
      <c r="H11" s="79" t="s">
        <v>6</v>
      </c>
      <c r="I11" s="118" t="s">
        <v>7</v>
      </c>
      <c r="J11" s="79" t="s">
        <v>8</v>
      </c>
      <c r="K11" s="79" t="s">
        <v>9</v>
      </c>
      <c r="L11" s="79" t="s">
        <v>10</v>
      </c>
      <c r="M11" s="79" t="s">
        <v>11</v>
      </c>
      <c r="N11" s="74" t="s">
        <v>12</v>
      </c>
    </row>
    <row r="12" spans="2:15" ht="14.25" customHeight="1" outlineLevel="1" x14ac:dyDescent="0.3">
      <c r="B12" s="80" t="s">
        <v>21</v>
      </c>
      <c r="C12" s="81">
        <v>3604</v>
      </c>
      <c r="D12" s="81">
        <v>3604</v>
      </c>
      <c r="E12" s="81">
        <v>3604</v>
      </c>
      <c r="F12" s="81">
        <v>3604</v>
      </c>
      <c r="G12" s="81">
        <v>3604</v>
      </c>
      <c r="H12" s="81">
        <v>3604</v>
      </c>
      <c r="I12" s="112">
        <v>3604</v>
      </c>
      <c r="J12" s="112">
        <v>3604</v>
      </c>
      <c r="K12" s="108" t="s">
        <v>49</v>
      </c>
      <c r="L12" s="81" t="s">
        <v>49</v>
      </c>
      <c r="M12" s="81" t="s">
        <v>49</v>
      </c>
      <c r="N12" s="130" t="s">
        <v>49</v>
      </c>
    </row>
    <row r="13" spans="2:15" ht="15" customHeight="1" outlineLevel="1" x14ac:dyDescent="0.3">
      <c r="B13" s="82" t="s">
        <v>22</v>
      </c>
      <c r="C13" s="83">
        <v>563</v>
      </c>
      <c r="D13" s="83">
        <v>571</v>
      </c>
      <c r="E13" s="83">
        <v>584.5</v>
      </c>
      <c r="F13" s="83">
        <v>584.91999999999996</v>
      </c>
      <c r="G13" s="83">
        <v>593.28</v>
      </c>
      <c r="H13" s="83">
        <v>603.73</v>
      </c>
      <c r="I13" s="84">
        <v>611.49</v>
      </c>
      <c r="J13" s="83">
        <v>614.89</v>
      </c>
      <c r="K13" s="109">
        <v>616.41999999999996</v>
      </c>
      <c r="L13" s="83">
        <v>617.9</v>
      </c>
      <c r="M13" s="83">
        <v>620.38</v>
      </c>
      <c r="N13" s="83">
        <v>748.33</v>
      </c>
    </row>
    <row r="14" spans="2:15" ht="15" customHeight="1" outlineLevel="1" x14ac:dyDescent="0.3">
      <c r="B14" s="85" t="s">
        <v>23</v>
      </c>
      <c r="C14" s="86">
        <v>14.985081459754541</v>
      </c>
      <c r="D14" s="86">
        <v>14.993330462456282</v>
      </c>
      <c r="E14" s="86">
        <v>14.989293361884368</v>
      </c>
      <c r="F14" s="87">
        <v>15</v>
      </c>
      <c r="G14" s="86">
        <v>15</v>
      </c>
      <c r="H14" s="86">
        <v>15</v>
      </c>
      <c r="I14" s="117">
        <f t="shared" ref="I14:N14" si="0">I13/I10</f>
        <v>14.99992640962366</v>
      </c>
      <c r="J14" s="86">
        <f t="shared" si="0"/>
        <v>15.000024394646838</v>
      </c>
      <c r="K14" s="110">
        <f t="shared" si="0"/>
        <v>14.999951332042009</v>
      </c>
      <c r="L14" s="86">
        <f t="shared" si="0"/>
        <v>14.999975724266509</v>
      </c>
      <c r="M14" s="86">
        <f t="shared" si="0"/>
        <v>14.999915374925349</v>
      </c>
      <c r="N14" s="86">
        <f t="shared" si="0"/>
        <v>17.69833855614025</v>
      </c>
    </row>
    <row r="15" spans="2:15" ht="18" customHeight="1" x14ac:dyDescent="0.4">
      <c r="B15" s="2"/>
      <c r="C15" s="2"/>
    </row>
    <row r="16" spans="2:15" ht="15.75" customHeight="1" outlineLevel="1" x14ac:dyDescent="0.4">
      <c r="B16" s="2">
        <v>2023</v>
      </c>
      <c r="C16" s="2"/>
    </row>
    <row r="17" spans="2:15" ht="15.75" customHeight="1" outlineLevel="1" thickBot="1" x14ac:dyDescent="0.45">
      <c r="B17" s="2"/>
      <c r="C17" s="2"/>
    </row>
    <row r="18" spans="2:15" ht="15.75" customHeight="1" outlineLevel="1" x14ac:dyDescent="0.3">
      <c r="B18" s="88" t="s">
        <v>30</v>
      </c>
      <c r="C18" s="89"/>
      <c r="D18" s="89"/>
      <c r="E18" s="89"/>
      <c r="F18" s="89"/>
      <c r="G18" s="89"/>
      <c r="H18" s="89"/>
      <c r="I18" s="89"/>
      <c r="J18" s="89"/>
      <c r="K18" s="89"/>
      <c r="L18" s="90"/>
      <c r="M18" s="91"/>
      <c r="N18" s="91"/>
    </row>
    <row r="19" spans="2:15" ht="15.75" customHeight="1" outlineLevel="1" x14ac:dyDescent="0.3">
      <c r="B19" s="74" t="s">
        <v>0</v>
      </c>
      <c r="C19" s="76">
        <v>36.568600000000004</v>
      </c>
      <c r="D19" s="76">
        <v>36.568600000000004</v>
      </c>
      <c r="E19" s="76">
        <v>36.568600000000004</v>
      </c>
      <c r="F19" s="76">
        <v>36.568600000000004</v>
      </c>
      <c r="G19" s="76">
        <v>36.568600000000004</v>
      </c>
      <c r="H19" s="76">
        <v>36.568600000000004</v>
      </c>
      <c r="I19" s="76">
        <v>36.568600000000004</v>
      </c>
      <c r="J19" s="76">
        <v>36.568600000000004</v>
      </c>
      <c r="K19" s="76">
        <v>36.568600000000004</v>
      </c>
      <c r="L19" s="76">
        <v>36.568600000000004</v>
      </c>
      <c r="M19" s="76">
        <v>36.568600000000004</v>
      </c>
      <c r="N19" s="75">
        <v>38.225299999999997</v>
      </c>
    </row>
    <row r="20" spans="2:15" ht="15.75" customHeight="1" outlineLevel="1" x14ac:dyDescent="0.4">
      <c r="B20" s="78"/>
      <c r="C20" s="79" t="s">
        <v>1</v>
      </c>
      <c r="D20" s="79" t="s">
        <v>2</v>
      </c>
      <c r="E20" s="79" t="s">
        <v>3</v>
      </c>
      <c r="F20" s="79" t="s">
        <v>4</v>
      </c>
      <c r="G20" s="79" t="s">
        <v>5</v>
      </c>
      <c r="H20" s="79" t="s">
        <v>6</v>
      </c>
      <c r="I20" s="79" t="s">
        <v>7</v>
      </c>
      <c r="J20" s="79" t="s">
        <v>8</v>
      </c>
      <c r="K20" s="79" t="s">
        <v>9</v>
      </c>
      <c r="L20" s="79" t="s">
        <v>10</v>
      </c>
      <c r="M20" s="79" t="s">
        <v>11</v>
      </c>
      <c r="N20" s="74" t="s">
        <v>12</v>
      </c>
    </row>
    <row r="21" spans="2:15" ht="15.75" customHeight="1" outlineLevel="1" x14ac:dyDescent="0.3">
      <c r="B21" s="80" t="s">
        <v>21</v>
      </c>
      <c r="C21" s="81">
        <v>3604</v>
      </c>
      <c r="D21" s="81">
        <v>3604</v>
      </c>
      <c r="E21" s="81">
        <v>3604</v>
      </c>
      <c r="F21" s="81">
        <v>3604</v>
      </c>
      <c r="G21" s="81">
        <v>3604</v>
      </c>
      <c r="H21" s="81">
        <v>3604</v>
      </c>
      <c r="I21" s="81">
        <v>3604</v>
      </c>
      <c r="J21" s="81">
        <v>3604</v>
      </c>
      <c r="K21" s="81">
        <v>3604</v>
      </c>
      <c r="L21" s="81">
        <v>3604</v>
      </c>
      <c r="M21" s="81">
        <v>3604</v>
      </c>
      <c r="N21" s="81">
        <v>3604</v>
      </c>
    </row>
    <row r="22" spans="2:15" ht="15.75" customHeight="1" outlineLevel="1" x14ac:dyDescent="0.3">
      <c r="B22" s="82" t="s">
        <v>22</v>
      </c>
      <c r="C22" s="92">
        <v>548</v>
      </c>
      <c r="D22" s="92">
        <v>548</v>
      </c>
      <c r="E22" s="92">
        <v>548</v>
      </c>
      <c r="F22" s="92">
        <v>548</v>
      </c>
      <c r="G22" s="92">
        <v>548</v>
      </c>
      <c r="H22" s="92">
        <v>548</v>
      </c>
      <c r="I22" s="92">
        <v>548</v>
      </c>
      <c r="J22" s="92">
        <v>548</v>
      </c>
      <c r="K22" s="92">
        <v>548</v>
      </c>
      <c r="L22" s="92">
        <v>548</v>
      </c>
      <c r="M22" s="83">
        <v>548</v>
      </c>
      <c r="N22" s="83">
        <v>573</v>
      </c>
    </row>
    <row r="23" spans="2:15" ht="18.75" customHeight="1" outlineLevel="1" x14ac:dyDescent="0.3">
      <c r="B23" s="85" t="s">
        <v>23</v>
      </c>
      <c r="C23" s="86">
        <f t="shared" ref="C23:N23" si="1">C22/C19</f>
        <v>14.985534037398203</v>
      </c>
      <c r="D23" s="86">
        <f t="shared" si="1"/>
        <v>14.985534037398203</v>
      </c>
      <c r="E23" s="86">
        <f t="shared" si="1"/>
        <v>14.985534037398203</v>
      </c>
      <c r="F23" s="86">
        <f t="shared" si="1"/>
        <v>14.985534037398203</v>
      </c>
      <c r="G23" s="86">
        <f t="shared" si="1"/>
        <v>14.985534037398203</v>
      </c>
      <c r="H23" s="86">
        <f t="shared" si="1"/>
        <v>14.985534037398203</v>
      </c>
      <c r="I23" s="86">
        <f t="shared" si="1"/>
        <v>14.985534037398203</v>
      </c>
      <c r="J23" s="86">
        <f t="shared" si="1"/>
        <v>14.985534037398203</v>
      </c>
      <c r="K23" s="86">
        <f t="shared" si="1"/>
        <v>14.985534037398203</v>
      </c>
      <c r="L23" s="86">
        <f t="shared" si="1"/>
        <v>14.985534037398203</v>
      </c>
      <c r="M23" s="86">
        <f t="shared" si="1"/>
        <v>14.985534037398203</v>
      </c>
      <c r="N23" s="86">
        <f t="shared" si="1"/>
        <v>14.990072020363478</v>
      </c>
    </row>
    <row r="24" spans="2:15" s="73" customFormat="1" ht="18.75" customHeight="1" outlineLevel="1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</row>
    <row r="25" spans="2:15" s="73" customFormat="1" ht="18.75" customHeight="1" outlineLevel="1" x14ac:dyDescent="0.3"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</row>
    <row r="26" spans="2:15" ht="21" x14ac:dyDescent="0.4">
      <c r="B26" s="2"/>
      <c r="C26" s="2"/>
      <c r="D26" s="35"/>
    </row>
    <row r="27" spans="2:15" ht="21" customHeight="1" x14ac:dyDescent="0.3">
      <c r="B27" s="138" t="s">
        <v>48</v>
      </c>
      <c r="C27" s="138"/>
      <c r="D27" s="138"/>
      <c r="E27" s="138"/>
      <c r="F27" s="138"/>
      <c r="G27" s="138"/>
      <c r="H27" s="138"/>
      <c r="I27" s="138"/>
      <c r="J27" s="138"/>
    </row>
    <row r="28" spans="2:15" ht="21" customHeight="1" x14ac:dyDescent="0.3">
      <c r="B28" s="138"/>
      <c r="C28" s="138"/>
      <c r="D28" s="138"/>
      <c r="E28" s="138"/>
      <c r="F28" s="138"/>
      <c r="G28" s="138"/>
      <c r="H28" s="138"/>
      <c r="I28" s="138"/>
      <c r="J28" s="138"/>
    </row>
    <row r="29" spans="2:15" ht="21" hidden="1" outlineLevel="1" x14ac:dyDescent="0.4">
      <c r="B29" s="2">
        <v>2022</v>
      </c>
      <c r="C29" s="2"/>
      <c r="D29" s="35"/>
    </row>
    <row r="30" spans="2:15" ht="14.4" hidden="1" outlineLevel="1" x14ac:dyDescent="0.3"/>
    <row r="31" spans="2:15" ht="15.6" hidden="1" outlineLevel="1" x14ac:dyDescent="0.4">
      <c r="B31" s="36" t="s">
        <v>0</v>
      </c>
      <c r="C31" s="37">
        <v>27.9998</v>
      </c>
      <c r="D31" s="37">
        <v>29.254899999999999</v>
      </c>
      <c r="E31" s="37">
        <f t="shared" ref="E31:F31" si="2">D31</f>
        <v>29.254899999999999</v>
      </c>
      <c r="F31" s="37">
        <f t="shared" si="2"/>
        <v>29.254899999999999</v>
      </c>
      <c r="G31" s="37"/>
      <c r="H31" s="37"/>
      <c r="I31" s="37">
        <f>F31</f>
        <v>29.254899999999999</v>
      </c>
      <c r="J31" s="37">
        <f>I31</f>
        <v>29.254899999999999</v>
      </c>
      <c r="K31" s="37">
        <v>34.090000000000003</v>
      </c>
      <c r="L31" s="38">
        <v>36.568600000000004</v>
      </c>
      <c r="M31" s="38">
        <v>36.568600000000004</v>
      </c>
      <c r="N31" s="38">
        <v>36.568600000000004</v>
      </c>
      <c r="O31" s="38">
        <v>36.568600000000004</v>
      </c>
    </row>
    <row r="32" spans="2:15" ht="16.2" hidden="1" outlineLevel="1" thickBot="1" x14ac:dyDescent="0.45">
      <c r="B32" s="39"/>
      <c r="C32" s="40" t="s">
        <v>32</v>
      </c>
      <c r="D32" s="40" t="s">
        <v>2</v>
      </c>
      <c r="E32" s="40" t="s">
        <v>3</v>
      </c>
      <c r="F32" s="40" t="s">
        <v>4</v>
      </c>
      <c r="G32" s="40"/>
      <c r="H32" s="40"/>
      <c r="I32" s="40" t="s">
        <v>5</v>
      </c>
      <c r="J32" s="40" t="s">
        <v>6</v>
      </c>
      <c r="K32" s="40" t="s">
        <v>7</v>
      </c>
      <c r="L32" s="40" t="s">
        <v>8</v>
      </c>
      <c r="M32" s="40" t="s">
        <v>9</v>
      </c>
      <c r="N32" s="40" t="s">
        <v>10</v>
      </c>
      <c r="O32" s="40" t="s">
        <v>33</v>
      </c>
    </row>
    <row r="33" spans="2:15" ht="14.4" hidden="1" outlineLevel="1" x14ac:dyDescent="0.3">
      <c r="B33" s="9" t="s">
        <v>13</v>
      </c>
      <c r="C33" s="10">
        <f>C44*18*C31</f>
        <v>1816403.0256000001</v>
      </c>
      <c r="D33" s="10">
        <f>D57</f>
        <v>0</v>
      </c>
      <c r="E33" s="10">
        <v>1816727.5</v>
      </c>
      <c r="F33" s="10">
        <v>1613150.29</v>
      </c>
      <c r="G33" s="10"/>
      <c r="H33" s="10"/>
      <c r="I33" s="10">
        <v>1613150.29</v>
      </c>
      <c r="J33" s="10">
        <f>1613150.29*2</f>
        <v>3226300.58</v>
      </c>
      <c r="K33" s="10">
        <f>1613150.29</f>
        <v>1613150.29</v>
      </c>
      <c r="L33" s="10">
        <v>2255716.21</v>
      </c>
      <c r="M33" s="10">
        <v>2255716.21</v>
      </c>
      <c r="N33" s="10">
        <v>2255716.21</v>
      </c>
      <c r="O33" s="10">
        <v>2255716.21</v>
      </c>
    </row>
    <row r="34" spans="2:15" ht="14.4" hidden="1" outlineLevel="1" x14ac:dyDescent="0.3">
      <c r="B34" s="11" t="s">
        <v>14</v>
      </c>
      <c r="C34" s="10">
        <v>117485.84</v>
      </c>
      <c r="D34" s="10">
        <v>211233.61</v>
      </c>
      <c r="E34" s="10">
        <v>1000</v>
      </c>
      <c r="F34" s="10">
        <v>1000</v>
      </c>
      <c r="G34" s="10"/>
      <c r="H34" s="10"/>
      <c r="I34" s="10">
        <v>1000</v>
      </c>
      <c r="J34" s="10">
        <v>1000</v>
      </c>
      <c r="K34" s="10">
        <v>228549.21</v>
      </c>
      <c r="L34" s="10">
        <v>175721.62</v>
      </c>
      <c r="M34" s="10">
        <v>175972.66</v>
      </c>
      <c r="N34" s="10">
        <v>1759.73</v>
      </c>
      <c r="O34" s="10">
        <v>107650</v>
      </c>
    </row>
    <row r="35" spans="2:15" ht="14.4" hidden="1" outlineLevel="1" x14ac:dyDescent="0.3">
      <c r="B35" s="11" t="s">
        <v>15</v>
      </c>
      <c r="C35" s="10">
        <f t="shared" ref="C35:F35" si="3">C44*C45</f>
        <v>1665048</v>
      </c>
      <c r="D35" s="10">
        <f t="shared" si="3"/>
        <v>1580354</v>
      </c>
      <c r="E35" s="10">
        <f t="shared" si="3"/>
        <v>1580354</v>
      </c>
      <c r="F35" s="10">
        <f t="shared" si="3"/>
        <v>1580354</v>
      </c>
      <c r="G35" s="10"/>
      <c r="H35" s="10"/>
      <c r="I35" s="10">
        <f t="shared" ref="I35:K35" si="4">I44*I45</f>
        <v>1580354</v>
      </c>
      <c r="J35" s="10">
        <f t="shared" si="4"/>
        <v>3160708</v>
      </c>
      <c r="K35" s="10">
        <f t="shared" si="4"/>
        <v>1841644</v>
      </c>
      <c r="L35" s="10"/>
      <c r="M35" s="10">
        <f t="shared" ref="M35:O35" si="5">M44*M45</f>
        <v>1974992</v>
      </c>
      <c r="N35" s="10">
        <f t="shared" si="5"/>
        <v>1974992</v>
      </c>
      <c r="O35" s="10">
        <f t="shared" si="5"/>
        <v>1974992</v>
      </c>
    </row>
    <row r="36" spans="2:15" ht="14.4" hidden="1" outlineLevel="1" x14ac:dyDescent="0.3">
      <c r="B36" s="11" t="s">
        <v>16</v>
      </c>
      <c r="C36" s="10">
        <f>300+56</f>
        <v>356</v>
      </c>
      <c r="D36" s="10">
        <f t="shared" ref="D36:F36" si="6">100+56</f>
        <v>156</v>
      </c>
      <c r="E36" s="10">
        <f t="shared" si="6"/>
        <v>156</v>
      </c>
      <c r="F36" s="10">
        <f t="shared" si="6"/>
        <v>156</v>
      </c>
      <c r="G36" s="10"/>
      <c r="H36" s="10"/>
      <c r="I36" s="10">
        <f>100+56</f>
        <v>156</v>
      </c>
      <c r="J36" s="10">
        <v>600</v>
      </c>
      <c r="K36" s="10">
        <v>600</v>
      </c>
      <c r="L36" s="10">
        <v>600</v>
      </c>
      <c r="M36" s="10">
        <v>600</v>
      </c>
      <c r="N36" s="10">
        <v>600</v>
      </c>
      <c r="O36" s="10">
        <v>600</v>
      </c>
    </row>
    <row r="37" spans="2:15" ht="14.4" hidden="1" outlineLevel="1" x14ac:dyDescent="0.3">
      <c r="B37" s="11" t="s">
        <v>31</v>
      </c>
      <c r="C37" s="10">
        <v>23426</v>
      </c>
      <c r="D37" s="10">
        <v>23427</v>
      </c>
      <c r="E37" s="10">
        <v>0</v>
      </c>
      <c r="F37" s="10">
        <v>0</v>
      </c>
      <c r="G37" s="10"/>
      <c r="H37" s="10"/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</row>
    <row r="38" spans="2:15" hidden="1" outlineLevel="1" thickBot="1" x14ac:dyDescent="0.35">
      <c r="B38" s="8" t="s">
        <v>17</v>
      </c>
      <c r="C38" s="12">
        <f t="shared" ref="C38:F38" si="7">C33-C34-C35-C36</f>
        <v>33513.185599999968</v>
      </c>
      <c r="D38" s="12">
        <f t="shared" si="7"/>
        <v>-1791743.6099999999</v>
      </c>
      <c r="E38" s="12">
        <f t="shared" si="7"/>
        <v>235217.5</v>
      </c>
      <c r="F38" s="12">
        <f t="shared" si="7"/>
        <v>31640.290000000037</v>
      </c>
      <c r="G38" s="12"/>
      <c r="H38" s="12"/>
      <c r="I38" s="12">
        <f t="shared" ref="I38:O38" si="8">I33-I34-I35-I36</f>
        <v>31640.290000000037</v>
      </c>
      <c r="J38" s="12">
        <f t="shared" si="8"/>
        <v>63992.580000000075</v>
      </c>
      <c r="K38" s="12">
        <f t="shared" si="8"/>
        <v>-457642.91999999993</v>
      </c>
      <c r="L38" s="12">
        <f t="shared" si="8"/>
        <v>2079394.5899999999</v>
      </c>
      <c r="M38" s="12">
        <f t="shared" si="8"/>
        <v>104151.55000000005</v>
      </c>
      <c r="N38" s="12">
        <f t="shared" si="8"/>
        <v>278364.48</v>
      </c>
      <c r="O38" s="12">
        <f t="shared" si="8"/>
        <v>172474.20999999996</v>
      </c>
    </row>
    <row r="39" spans="2:15" ht="14.4" hidden="1" outlineLevel="1" x14ac:dyDescent="0.3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ht="14.4" hidden="1" outlineLevel="1" x14ac:dyDescent="0.3">
      <c r="B40" s="15" t="s">
        <v>18</v>
      </c>
      <c r="C40" s="16">
        <f t="shared" ref="C40:F40" si="9">C33-C36-C37-C34</f>
        <v>1675135.1856</v>
      </c>
      <c r="D40" s="16">
        <f t="shared" si="9"/>
        <v>-234816.61</v>
      </c>
      <c r="E40" s="16">
        <f t="shared" si="9"/>
        <v>1815571.5</v>
      </c>
      <c r="F40" s="16">
        <f t="shared" si="9"/>
        <v>1611994.29</v>
      </c>
      <c r="G40" s="16"/>
      <c r="H40" s="16"/>
      <c r="I40" s="16">
        <f t="shared" ref="I40:O40" si="10">I33-I36-I37-I34</f>
        <v>1611994.29</v>
      </c>
      <c r="J40" s="16">
        <f t="shared" si="10"/>
        <v>3224700.58</v>
      </c>
      <c r="K40" s="16">
        <f t="shared" si="10"/>
        <v>1384001.08</v>
      </c>
      <c r="L40" s="16">
        <f t="shared" si="10"/>
        <v>2079394.5899999999</v>
      </c>
      <c r="M40" s="16">
        <f t="shared" si="10"/>
        <v>2079143.55</v>
      </c>
      <c r="N40" s="16">
        <f t="shared" si="10"/>
        <v>2253356.48</v>
      </c>
      <c r="O40" s="16">
        <f t="shared" si="10"/>
        <v>2147466.21</v>
      </c>
    </row>
    <row r="41" spans="2:15" ht="14.4" hidden="1" outlineLevel="1" x14ac:dyDescent="0.3">
      <c r="B41" s="13" t="s">
        <v>19</v>
      </c>
      <c r="C41" s="17">
        <f t="shared" ref="C41:F41" si="11">C35</f>
        <v>1665048</v>
      </c>
      <c r="D41" s="17">
        <f t="shared" si="11"/>
        <v>1580354</v>
      </c>
      <c r="E41" s="17">
        <f t="shared" si="11"/>
        <v>1580354</v>
      </c>
      <c r="F41" s="17">
        <f t="shared" si="11"/>
        <v>1580354</v>
      </c>
      <c r="G41" s="17"/>
      <c r="H41" s="17"/>
      <c r="I41" s="17">
        <f t="shared" ref="I41:O41" si="12">I35</f>
        <v>1580354</v>
      </c>
      <c r="J41" s="17">
        <f t="shared" si="12"/>
        <v>3160708</v>
      </c>
      <c r="K41" s="17">
        <f t="shared" si="12"/>
        <v>1841644</v>
      </c>
      <c r="L41" s="17">
        <f t="shared" si="12"/>
        <v>0</v>
      </c>
      <c r="M41" s="17">
        <f t="shared" si="12"/>
        <v>1974992</v>
      </c>
      <c r="N41" s="17">
        <f t="shared" si="12"/>
        <v>1974992</v>
      </c>
      <c r="O41" s="17">
        <f t="shared" si="12"/>
        <v>1974992</v>
      </c>
    </row>
    <row r="42" spans="2:15" hidden="1" outlineLevel="1" thickBot="1" x14ac:dyDescent="0.35">
      <c r="B42" s="18" t="s">
        <v>20</v>
      </c>
      <c r="C42" s="19">
        <f t="shared" ref="C42:F42" si="13">C41/C40</f>
        <v>0.99397828564123503</v>
      </c>
      <c r="D42" s="19">
        <f t="shared" si="13"/>
        <v>-6.7301627427463506</v>
      </c>
      <c r="E42" s="19">
        <f t="shared" si="13"/>
        <v>0.87044437522840601</v>
      </c>
      <c r="F42" s="19">
        <f t="shared" si="13"/>
        <v>0.98037195900985474</v>
      </c>
      <c r="G42" s="19"/>
      <c r="H42" s="19"/>
      <c r="I42" s="19">
        <f t="shared" ref="I42:O42" si="14">I41/I40</f>
        <v>0.98037195900985474</v>
      </c>
      <c r="J42" s="19">
        <f t="shared" si="14"/>
        <v>0.9801554971035481</v>
      </c>
      <c r="K42" s="19">
        <f t="shared" si="14"/>
        <v>1.3306665916763589</v>
      </c>
      <c r="L42" s="19">
        <f t="shared" si="14"/>
        <v>0</v>
      </c>
      <c r="M42" s="19">
        <f t="shared" si="14"/>
        <v>0.9499065131890484</v>
      </c>
      <c r="N42" s="19">
        <f t="shared" si="14"/>
        <v>0.87646673641269579</v>
      </c>
      <c r="O42" s="19">
        <f t="shared" si="14"/>
        <v>0.91968478516828445</v>
      </c>
    </row>
    <row r="43" spans="2:15" ht="14.4" hidden="1" outlineLevel="1" x14ac:dyDescent="0.3"/>
    <row r="44" spans="2:15" ht="14.4" hidden="1" outlineLevel="1" x14ac:dyDescent="0.3">
      <c r="B44" s="21" t="s">
        <v>21</v>
      </c>
      <c r="C44" s="22">
        <v>3604</v>
      </c>
      <c r="D44" s="22">
        <v>3604</v>
      </c>
      <c r="E44" s="22">
        <v>3604</v>
      </c>
      <c r="F44" s="22">
        <v>3604</v>
      </c>
      <c r="G44" s="22"/>
      <c r="H44" s="22"/>
      <c r="I44" s="22">
        <v>3604</v>
      </c>
      <c r="J44" s="22">
        <v>3604</v>
      </c>
      <c r="K44" s="22">
        <v>3604</v>
      </c>
      <c r="L44" s="22">
        <v>3604</v>
      </c>
      <c r="M44" s="22">
        <v>3604</v>
      </c>
      <c r="N44" s="22">
        <v>3604</v>
      </c>
      <c r="O44" s="22">
        <v>3604</v>
      </c>
    </row>
    <row r="45" spans="2:15" ht="14.4" hidden="1" outlineLevel="1" x14ac:dyDescent="0.3">
      <c r="B45" s="23" t="s">
        <v>22</v>
      </c>
      <c r="C45" s="34">
        <v>462</v>
      </c>
      <c r="D45" s="34">
        <v>438.5</v>
      </c>
      <c r="E45" s="34">
        <v>438.5</v>
      </c>
      <c r="F45" s="34">
        <v>438.5</v>
      </c>
      <c r="G45" s="34"/>
      <c r="H45" s="34"/>
      <c r="I45" s="34">
        <v>438.5</v>
      </c>
      <c r="J45" s="34">
        <f>438.5*2</f>
        <v>877</v>
      </c>
      <c r="K45" s="34">
        <v>511</v>
      </c>
      <c r="L45" s="34"/>
      <c r="M45" s="34">
        <v>548</v>
      </c>
      <c r="N45" s="34">
        <v>548</v>
      </c>
      <c r="O45" s="34">
        <v>548</v>
      </c>
    </row>
    <row r="46" spans="2:15" ht="14.4" hidden="1" outlineLevel="1" x14ac:dyDescent="0.3">
      <c r="B46" s="24" t="s">
        <v>23</v>
      </c>
      <c r="C46" s="25">
        <f t="shared" ref="C46:F46" si="15">C45/C31</f>
        <v>16.500117857984698</v>
      </c>
      <c r="D46" s="25">
        <f t="shared" si="15"/>
        <v>14.988942023387535</v>
      </c>
      <c r="E46" s="25">
        <f t="shared" si="15"/>
        <v>14.988942023387535</v>
      </c>
      <c r="F46" s="25">
        <f t="shared" si="15"/>
        <v>14.988942023387535</v>
      </c>
      <c r="G46" s="25"/>
      <c r="H46" s="25"/>
      <c r="I46" s="25">
        <f t="shared" ref="I46:O46" si="16">I45/I31</f>
        <v>14.988942023387535</v>
      </c>
      <c r="J46" s="25">
        <f t="shared" si="16"/>
        <v>29.97788404677507</v>
      </c>
      <c r="K46" s="25">
        <f t="shared" si="16"/>
        <v>14.989733059548254</v>
      </c>
      <c r="L46" s="25">
        <f t="shared" si="16"/>
        <v>0</v>
      </c>
      <c r="M46" s="25">
        <f t="shared" si="16"/>
        <v>14.985534037398203</v>
      </c>
      <c r="N46" s="25">
        <f t="shared" si="16"/>
        <v>14.985534037398203</v>
      </c>
      <c r="O46" s="25">
        <f t="shared" si="16"/>
        <v>14.985534037398203</v>
      </c>
    </row>
    <row r="47" spans="2:15" ht="14.4" hidden="1" outlineLevel="1" x14ac:dyDescent="0.3">
      <c r="B47" s="24" t="s">
        <v>24</v>
      </c>
      <c r="C47" s="25">
        <f t="shared" ref="C47:F47" si="17">C45*0.895</f>
        <v>413.49</v>
      </c>
      <c r="D47" s="25">
        <f t="shared" si="17"/>
        <v>392.45749999999998</v>
      </c>
      <c r="E47" s="25">
        <f t="shared" si="17"/>
        <v>392.45749999999998</v>
      </c>
      <c r="F47" s="25">
        <f t="shared" si="17"/>
        <v>392.45749999999998</v>
      </c>
      <c r="G47" s="25"/>
      <c r="H47" s="25"/>
      <c r="I47" s="25">
        <f t="shared" ref="I47:O47" si="18">I45*0.895</f>
        <v>392.45749999999998</v>
      </c>
      <c r="J47" s="25">
        <f t="shared" si="18"/>
        <v>784.91499999999996</v>
      </c>
      <c r="K47" s="25">
        <f t="shared" si="18"/>
        <v>457.34500000000003</v>
      </c>
      <c r="L47" s="25">
        <f t="shared" si="18"/>
        <v>0</v>
      </c>
      <c r="M47" s="25">
        <f t="shared" si="18"/>
        <v>490.46000000000004</v>
      </c>
      <c r="N47" s="25">
        <f t="shared" si="18"/>
        <v>490.46000000000004</v>
      </c>
      <c r="O47" s="25">
        <f t="shared" si="18"/>
        <v>490.46000000000004</v>
      </c>
    </row>
    <row r="48" spans="2:15" hidden="1" outlineLevel="1" thickBot="1" x14ac:dyDescent="0.35">
      <c r="B48" s="26" t="s">
        <v>25</v>
      </c>
      <c r="C48" s="27">
        <f t="shared" ref="C48:F48" si="19">C47/C31</f>
        <v>14.767605482896306</v>
      </c>
      <c r="D48" s="27">
        <f t="shared" si="19"/>
        <v>13.415103110931843</v>
      </c>
      <c r="E48" s="27">
        <f t="shared" si="19"/>
        <v>13.415103110931843</v>
      </c>
      <c r="F48" s="27">
        <f t="shared" si="19"/>
        <v>13.415103110931843</v>
      </c>
      <c r="G48" s="27"/>
      <c r="H48" s="27"/>
      <c r="I48" s="27">
        <f t="shared" ref="I48:O48" si="20">I47/I31</f>
        <v>13.415103110931843</v>
      </c>
      <c r="J48" s="27">
        <f t="shared" si="20"/>
        <v>26.830206221863687</v>
      </c>
      <c r="K48" s="27">
        <f t="shared" si="20"/>
        <v>13.415811088295687</v>
      </c>
      <c r="L48" s="27">
        <f t="shared" si="20"/>
        <v>0</v>
      </c>
      <c r="M48" s="27">
        <f t="shared" si="20"/>
        <v>13.412052963471393</v>
      </c>
      <c r="N48" s="27">
        <f t="shared" si="20"/>
        <v>13.412052963471393</v>
      </c>
      <c r="O48" s="27">
        <f t="shared" si="20"/>
        <v>13.412052963471393</v>
      </c>
    </row>
    <row r="49" spans="2:15" ht="15.75" hidden="1" customHeight="1" outlineLevel="1" x14ac:dyDescent="0.3"/>
    <row r="50" spans="2:15" ht="15.75" hidden="1" customHeight="1" outlineLevel="1" x14ac:dyDescent="0.3">
      <c r="B50" s="21" t="s">
        <v>26</v>
      </c>
      <c r="C50" s="28">
        <f t="shared" ref="C50:F50" si="21">1788.08*C31</f>
        <v>50065.882383999997</v>
      </c>
      <c r="D50" s="28">
        <f t="shared" si="21"/>
        <v>52310.101591999999</v>
      </c>
      <c r="E50" s="28">
        <f t="shared" si="21"/>
        <v>52310.101591999999</v>
      </c>
      <c r="F50" s="28">
        <f t="shared" si="21"/>
        <v>52310.101591999999</v>
      </c>
      <c r="G50" s="28"/>
      <c r="H50" s="28"/>
      <c r="I50" s="28">
        <f t="shared" ref="I50:O50" si="22">1788.08*I31</f>
        <v>52310.101591999999</v>
      </c>
      <c r="J50" s="28">
        <f t="shared" si="22"/>
        <v>52310.101591999999</v>
      </c>
      <c r="K50" s="28">
        <f t="shared" si="22"/>
        <v>60955.647200000007</v>
      </c>
      <c r="L50" s="28">
        <f t="shared" si="22"/>
        <v>65387.582288000005</v>
      </c>
      <c r="M50" s="28">
        <f t="shared" si="22"/>
        <v>65387.582288000005</v>
      </c>
      <c r="N50" s="28">
        <f t="shared" si="22"/>
        <v>65387.582288000005</v>
      </c>
      <c r="O50" s="28">
        <f t="shared" si="22"/>
        <v>65387.582288000005</v>
      </c>
    </row>
    <row r="51" spans="2:15" ht="15.75" hidden="1" customHeight="1" outlineLevel="1" x14ac:dyDescent="0.3">
      <c r="B51" s="24" t="s">
        <v>28</v>
      </c>
      <c r="C51" s="29">
        <f t="shared" ref="C51:F51" si="23">C45/C50</f>
        <v>9.2278409567719006E-3</v>
      </c>
      <c r="D51" s="29">
        <f t="shared" si="23"/>
        <v>8.3827021293161018E-3</v>
      </c>
      <c r="E51" s="29">
        <f t="shared" si="23"/>
        <v>8.3827021293161018E-3</v>
      </c>
      <c r="F51" s="29">
        <f t="shared" si="23"/>
        <v>8.3827021293161018E-3</v>
      </c>
      <c r="G51" s="29"/>
      <c r="H51" s="29"/>
      <c r="I51" s="29">
        <f t="shared" ref="I51:O51" si="24">I45/I50</f>
        <v>8.3827021293161018E-3</v>
      </c>
      <c r="J51" s="29">
        <f t="shared" si="24"/>
        <v>1.6765404258632204E-2</v>
      </c>
      <c r="K51" s="29">
        <f t="shared" si="24"/>
        <v>8.3831445234823117E-3</v>
      </c>
      <c r="L51" s="29">
        <f t="shared" si="24"/>
        <v>0</v>
      </c>
      <c r="M51" s="29">
        <f t="shared" si="24"/>
        <v>8.3807961821608674E-3</v>
      </c>
      <c r="N51" s="29">
        <f t="shared" si="24"/>
        <v>8.3807961821608674E-3</v>
      </c>
      <c r="O51" s="29">
        <f t="shared" si="24"/>
        <v>8.3807961821608674E-3</v>
      </c>
    </row>
    <row r="52" spans="2:15" ht="15.75" hidden="1" customHeight="1" outlineLevel="1" x14ac:dyDescent="0.3">
      <c r="B52" s="24" t="s">
        <v>29</v>
      </c>
      <c r="C52" s="29">
        <f t="shared" ref="C52:F52" si="25">C51*12</f>
        <v>0.11073409148126281</v>
      </c>
      <c r="D52" s="29">
        <f t="shared" si="25"/>
        <v>0.10059242555179322</v>
      </c>
      <c r="E52" s="29">
        <f t="shared" si="25"/>
        <v>0.10059242555179322</v>
      </c>
      <c r="F52" s="29">
        <f t="shared" si="25"/>
        <v>0.10059242555179322</v>
      </c>
      <c r="G52" s="29"/>
      <c r="H52" s="29"/>
      <c r="I52" s="29">
        <f t="shared" ref="I52:O52" si="26">I51*12</f>
        <v>0.10059242555179322</v>
      </c>
      <c r="J52" s="29">
        <f t="shared" si="26"/>
        <v>0.20118485110358644</v>
      </c>
      <c r="K52" s="29">
        <f t="shared" si="26"/>
        <v>0.10059773428178774</v>
      </c>
      <c r="L52" s="29">
        <f t="shared" si="26"/>
        <v>0</v>
      </c>
      <c r="M52" s="29">
        <f t="shared" si="26"/>
        <v>0.10056955418593042</v>
      </c>
      <c r="N52" s="29">
        <f t="shared" si="26"/>
        <v>0.10056955418593042</v>
      </c>
      <c r="O52" s="29">
        <f t="shared" si="26"/>
        <v>0.10056955418593042</v>
      </c>
    </row>
    <row r="53" spans="2:15" ht="15.75" hidden="1" customHeight="1" outlineLevel="1" x14ac:dyDescent="0.3">
      <c r="B53" s="21" t="s">
        <v>27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2:15" ht="15.75" hidden="1" customHeight="1" outlineLevel="1" x14ac:dyDescent="0.3">
      <c r="B54" s="24" t="s">
        <v>28</v>
      </c>
      <c r="C54" s="29">
        <f t="shared" ref="C54:F54" si="27">C47/C50</f>
        <v>8.2589176563108522E-3</v>
      </c>
      <c r="D54" s="29">
        <f t="shared" si="27"/>
        <v>7.5025184057379108E-3</v>
      </c>
      <c r="E54" s="29">
        <f t="shared" si="27"/>
        <v>7.5025184057379108E-3</v>
      </c>
      <c r="F54" s="29">
        <f t="shared" si="27"/>
        <v>7.5025184057379108E-3</v>
      </c>
      <c r="G54" s="29"/>
      <c r="H54" s="29"/>
      <c r="I54" s="29">
        <f t="shared" ref="I54:O54" si="28">I47/I50</f>
        <v>7.5025184057379108E-3</v>
      </c>
      <c r="J54" s="29">
        <f t="shared" si="28"/>
        <v>1.5005036811475822E-2</v>
      </c>
      <c r="K54" s="29">
        <f t="shared" si="28"/>
        <v>7.5029143485166698E-3</v>
      </c>
      <c r="L54" s="29">
        <f t="shared" si="28"/>
        <v>0</v>
      </c>
      <c r="M54" s="29">
        <f t="shared" si="28"/>
        <v>7.5008125830339769E-3</v>
      </c>
      <c r="N54" s="29">
        <f t="shared" si="28"/>
        <v>7.5008125830339769E-3</v>
      </c>
      <c r="O54" s="29">
        <f t="shared" si="28"/>
        <v>7.5008125830339769E-3</v>
      </c>
    </row>
    <row r="55" spans="2:15" ht="15.75" hidden="1" customHeight="1" outlineLevel="1" x14ac:dyDescent="0.3">
      <c r="B55" s="26" t="s">
        <v>29</v>
      </c>
      <c r="C55" s="31">
        <f t="shared" ref="C55:F55" si="29">C54*12</f>
        <v>9.9107011875730233E-2</v>
      </c>
      <c r="D55" s="31">
        <f t="shared" si="29"/>
        <v>9.0030220868854927E-2</v>
      </c>
      <c r="E55" s="31">
        <f t="shared" si="29"/>
        <v>9.0030220868854927E-2</v>
      </c>
      <c r="F55" s="31">
        <f t="shared" si="29"/>
        <v>9.0030220868854927E-2</v>
      </c>
      <c r="G55" s="31"/>
      <c r="H55" s="31"/>
      <c r="I55" s="31">
        <f t="shared" ref="I55:O55" si="30">I54*12</f>
        <v>9.0030220868854927E-2</v>
      </c>
      <c r="J55" s="31">
        <f t="shared" si="30"/>
        <v>0.18006044173770985</v>
      </c>
      <c r="K55" s="31">
        <f t="shared" si="30"/>
        <v>9.0034972182200038E-2</v>
      </c>
      <c r="L55" s="31">
        <f t="shared" si="30"/>
        <v>0</v>
      </c>
      <c r="M55" s="31">
        <f t="shared" si="30"/>
        <v>9.000975099640772E-2</v>
      </c>
      <c r="N55" s="31">
        <f t="shared" si="30"/>
        <v>9.000975099640772E-2</v>
      </c>
      <c r="O55" s="31">
        <f t="shared" si="30"/>
        <v>9.000975099640772E-2</v>
      </c>
    </row>
    <row r="56" spans="2:15" ht="15.75" hidden="1" customHeight="1" outlineLevel="1" x14ac:dyDescent="0.3"/>
    <row r="57" spans="2:15" ht="18.75" customHeight="1" collapsed="1" x14ac:dyDescent="0.3">
      <c r="B57" s="41"/>
      <c r="C57" s="41"/>
      <c r="D57" s="32"/>
    </row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mergeCells count="2">
    <mergeCell ref="B27:J28"/>
    <mergeCell ref="B2:C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workbookViewId="0">
      <selection activeCell="F9" sqref="F9"/>
    </sheetView>
  </sheetViews>
  <sheetFormatPr defaultColWidth="14.44140625" defaultRowHeight="15" customHeight="1" outlineLevelRow="1" x14ac:dyDescent="0.3"/>
  <cols>
    <col min="1" max="1" width="2.88671875" customWidth="1"/>
    <col min="2" max="2" width="19" customWidth="1"/>
    <col min="3" max="3" width="24.109375" customWidth="1"/>
    <col min="4" max="4" width="15.109375" customWidth="1"/>
    <col min="5" max="5" width="14.44140625" customWidth="1"/>
    <col min="6" max="6" width="13.88671875" customWidth="1"/>
    <col min="7" max="7" width="15.6640625" customWidth="1"/>
    <col min="8" max="8" width="14.6640625" customWidth="1"/>
    <col min="9" max="9" width="13.5546875" customWidth="1"/>
    <col min="10" max="14" width="15.109375" customWidth="1"/>
    <col min="15" max="15" width="13.6640625" customWidth="1"/>
    <col min="16" max="16" width="15.44140625" customWidth="1"/>
    <col min="17" max="17" width="18.6640625" customWidth="1"/>
    <col min="18" max="18" width="15.5546875" customWidth="1"/>
    <col min="19" max="26" width="8.6640625" customWidth="1"/>
  </cols>
  <sheetData>
    <row r="1" spans="2:15" ht="14.4" outlineLevel="1" x14ac:dyDescent="0.3"/>
    <row r="2" spans="2:15" s="125" customFormat="1" ht="14.4" outlineLevel="1" x14ac:dyDescent="0.3">
      <c r="B2" s="139">
        <v>2025</v>
      </c>
      <c r="C2" s="140"/>
    </row>
    <row r="3" spans="2:15" s="125" customFormat="1" ht="14.4" outlineLevel="1" x14ac:dyDescent="0.3">
      <c r="B3" s="140"/>
      <c r="C3" s="140"/>
    </row>
    <row r="4" spans="2:15" s="125" customFormat="1" outlineLevel="1" thickBot="1" x14ac:dyDescent="0.35">
      <c r="B4" s="74" t="s">
        <v>0</v>
      </c>
      <c r="C4" s="75">
        <v>41.473300000000002</v>
      </c>
      <c r="D4" s="75">
        <v>41.212699999999998</v>
      </c>
      <c r="E4" s="75">
        <v>41.275100000000002</v>
      </c>
      <c r="F4" s="75"/>
      <c r="G4" s="76"/>
      <c r="H4" s="76"/>
      <c r="I4" s="77"/>
      <c r="J4" s="76"/>
      <c r="K4" s="76"/>
      <c r="L4" s="76"/>
      <c r="M4" s="76"/>
      <c r="N4" s="77"/>
      <c r="O4" s="89"/>
    </row>
    <row r="5" spans="2:15" s="125" customFormat="1" ht="16.2" outlineLevel="1" thickBot="1" x14ac:dyDescent="0.45">
      <c r="B5" s="78"/>
      <c r="C5" s="74" t="s">
        <v>1</v>
      </c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131" t="s">
        <v>33</v>
      </c>
      <c r="O5" s="42"/>
    </row>
    <row r="6" spans="2:15" s="125" customFormat="1" ht="14.4" outlineLevel="1" x14ac:dyDescent="0.3">
      <c r="B6" s="80" t="s">
        <v>21</v>
      </c>
      <c r="C6" s="93" t="s">
        <v>62</v>
      </c>
      <c r="D6" s="93" t="s">
        <v>62</v>
      </c>
      <c r="E6" s="93" t="s">
        <v>62</v>
      </c>
      <c r="F6" s="93"/>
      <c r="G6" s="93"/>
      <c r="H6" s="93"/>
      <c r="I6" s="93"/>
      <c r="J6" s="93"/>
      <c r="K6" s="108"/>
      <c r="L6" s="93"/>
      <c r="M6" s="93"/>
      <c r="N6" s="132"/>
      <c r="O6" s="96"/>
    </row>
    <row r="7" spans="2:15" s="125" customFormat="1" ht="14.4" outlineLevel="1" x14ac:dyDescent="0.3">
      <c r="B7" s="82" t="s">
        <v>22</v>
      </c>
      <c r="C7" s="83">
        <v>9.75</v>
      </c>
      <c r="D7" s="83">
        <v>9.11</v>
      </c>
      <c r="E7" s="83">
        <v>9.52</v>
      </c>
      <c r="F7" s="94"/>
      <c r="G7" s="94"/>
      <c r="H7" s="94"/>
      <c r="I7" s="94"/>
      <c r="J7" s="94"/>
      <c r="K7" s="94"/>
      <c r="L7" s="94"/>
      <c r="M7" s="94"/>
      <c r="N7" s="94"/>
      <c r="O7" s="97"/>
    </row>
    <row r="8" spans="2:15" s="125" customFormat="1" ht="15.75" customHeight="1" outlineLevel="1" x14ac:dyDescent="0.3">
      <c r="B8" s="85" t="s">
        <v>23</v>
      </c>
      <c r="C8" s="86">
        <f>C7/C4</f>
        <v>0.23509101036088279</v>
      </c>
      <c r="D8" s="86">
        <f>D7/D4</f>
        <v>0.22104836615897527</v>
      </c>
      <c r="E8" s="86">
        <f>E7/E4</f>
        <v>0.23064753325855053</v>
      </c>
      <c r="F8" s="95"/>
      <c r="G8" s="95"/>
      <c r="H8" s="95"/>
      <c r="I8" s="95"/>
      <c r="J8" s="95"/>
      <c r="K8" s="95"/>
      <c r="L8" s="95"/>
      <c r="M8" s="95"/>
      <c r="N8" s="133"/>
      <c r="O8" s="98"/>
    </row>
    <row r="9" spans="2:15" s="125" customFormat="1" ht="14.4" outlineLevel="1" x14ac:dyDescent="0.3"/>
    <row r="10" spans="2:15" s="125" customFormat="1" ht="14.4" outlineLevel="1" x14ac:dyDescent="0.3">
      <c r="B10" s="139">
        <v>2024</v>
      </c>
      <c r="C10" s="140"/>
    </row>
    <row r="11" spans="2:15" s="125" customFormat="1" ht="14.4" outlineLevel="1" x14ac:dyDescent="0.3">
      <c r="B11" s="140"/>
      <c r="C11" s="140"/>
    </row>
    <row r="12" spans="2:15" outlineLevel="1" thickBot="1" x14ac:dyDescent="0.35">
      <c r="B12" s="74" t="s">
        <v>0</v>
      </c>
      <c r="C12" s="75">
        <v>37.570700000000002</v>
      </c>
      <c r="D12" s="75">
        <v>38.083599999999997</v>
      </c>
      <c r="E12" s="75">
        <v>38.994500000000002</v>
      </c>
      <c r="F12" s="75">
        <v>38.994500000000002</v>
      </c>
      <c r="G12" s="76">
        <v>39.5518</v>
      </c>
      <c r="H12" s="76">
        <v>40.2485</v>
      </c>
      <c r="I12" s="77">
        <v>40.766199999999998</v>
      </c>
      <c r="J12" s="76">
        <v>40.992600000000003</v>
      </c>
      <c r="K12" s="76">
        <v>41.094799999999999</v>
      </c>
      <c r="L12" s="76">
        <v>41.193399999999997</v>
      </c>
      <c r="M12" s="76">
        <v>41.358899999999998</v>
      </c>
      <c r="N12" s="77">
        <v>42.282499999999999</v>
      </c>
      <c r="O12" s="89"/>
    </row>
    <row r="13" spans="2:15" ht="16.2" outlineLevel="1" thickBot="1" x14ac:dyDescent="0.45">
      <c r="B13" s="78"/>
      <c r="C13" s="74" t="s">
        <v>1</v>
      </c>
      <c r="D13" s="79" t="s">
        <v>2</v>
      </c>
      <c r="E13" s="79" t="s">
        <v>3</v>
      </c>
      <c r="F13" s="79" t="s">
        <v>4</v>
      </c>
      <c r="G13" s="79" t="s">
        <v>5</v>
      </c>
      <c r="H13" s="79" t="s">
        <v>6</v>
      </c>
      <c r="I13" s="79" t="s">
        <v>7</v>
      </c>
      <c r="J13" s="79" t="s">
        <v>8</v>
      </c>
      <c r="K13" s="79" t="s">
        <v>9</v>
      </c>
      <c r="L13" s="79" t="s">
        <v>10</v>
      </c>
      <c r="M13" s="79" t="s">
        <v>11</v>
      </c>
      <c r="N13" s="131" t="s">
        <v>33</v>
      </c>
      <c r="O13" s="42"/>
    </row>
    <row r="14" spans="2:15" ht="14.4" outlineLevel="1" x14ac:dyDescent="0.3">
      <c r="B14" s="80" t="s">
        <v>21</v>
      </c>
      <c r="C14" s="93">
        <v>643790</v>
      </c>
      <c r="D14" s="93">
        <v>643790</v>
      </c>
      <c r="E14" s="93">
        <v>643790</v>
      </c>
      <c r="F14" s="93">
        <v>643790</v>
      </c>
      <c r="G14" s="93">
        <v>643790</v>
      </c>
      <c r="H14" s="93">
        <v>643790</v>
      </c>
      <c r="I14" s="93">
        <v>643790</v>
      </c>
      <c r="J14" s="93">
        <v>643790</v>
      </c>
      <c r="K14" s="108" t="s">
        <v>50</v>
      </c>
      <c r="L14" s="93" t="s">
        <v>50</v>
      </c>
      <c r="M14" s="93" t="s">
        <v>50</v>
      </c>
      <c r="N14" s="132" t="s">
        <v>50</v>
      </c>
      <c r="O14" s="96"/>
    </row>
    <row r="15" spans="2:15" ht="14.4" outlineLevel="1" x14ac:dyDescent="0.3">
      <c r="B15" s="82" t="s">
        <v>22</v>
      </c>
      <c r="C15" s="83">
        <v>8.1300000000000008</v>
      </c>
      <c r="D15" s="83">
        <v>8.25</v>
      </c>
      <c r="E15" s="83">
        <v>8.44</v>
      </c>
      <c r="F15" s="94">
        <f t="shared" ref="F15:M15" si="0">ROUND((F16*F12),2)</f>
        <v>8.65</v>
      </c>
      <c r="G15" s="94">
        <f t="shared" si="0"/>
        <v>8.77</v>
      </c>
      <c r="H15" s="94">
        <f t="shared" si="0"/>
        <v>8.92</v>
      </c>
      <c r="I15" s="94">
        <f t="shared" si="0"/>
        <v>9.0399999999999991</v>
      </c>
      <c r="J15" s="94">
        <f t="shared" si="0"/>
        <v>9.09</v>
      </c>
      <c r="K15" s="94">
        <f t="shared" si="0"/>
        <v>9.11</v>
      </c>
      <c r="L15" s="94">
        <f t="shared" si="0"/>
        <v>9.1300000000000008</v>
      </c>
      <c r="M15" s="94">
        <f t="shared" si="0"/>
        <v>9.17</v>
      </c>
      <c r="N15" s="94">
        <v>10.62</v>
      </c>
      <c r="O15" s="97"/>
    </row>
    <row r="16" spans="2:15" ht="15.75" customHeight="1" outlineLevel="1" x14ac:dyDescent="0.3">
      <c r="B16" s="85" t="s">
        <v>23</v>
      </c>
      <c r="C16" s="86">
        <f>C15/C12</f>
        <v>0.2163920288948569</v>
      </c>
      <c r="D16" s="86">
        <f>D15/D12</f>
        <v>0.21662868006175889</v>
      </c>
      <c r="E16" s="86">
        <f>E15/E12</f>
        <v>0.2164407801100155</v>
      </c>
      <c r="F16" s="95">
        <v>0.22170000000000001</v>
      </c>
      <c r="G16" s="95">
        <v>0.22170000000000001</v>
      </c>
      <c r="H16" s="95">
        <v>0.22170000000000001</v>
      </c>
      <c r="I16" s="95">
        <v>0.22170000000000001</v>
      </c>
      <c r="J16" s="95">
        <v>0.22170000000000001</v>
      </c>
      <c r="K16" s="95">
        <v>0.22170000000000001</v>
      </c>
      <c r="L16" s="95">
        <v>0.22170000000000001</v>
      </c>
      <c r="M16" s="95">
        <v>0.22170000000000001</v>
      </c>
      <c r="N16" s="133">
        <f>N15/N12</f>
        <v>0.25116774079110743</v>
      </c>
      <c r="O16" s="98"/>
    </row>
    <row r="17" spans="2:18" ht="11.25" customHeight="1" x14ac:dyDescent="0.4">
      <c r="B17" s="2"/>
      <c r="C17" s="2"/>
      <c r="Q17" s="5"/>
    </row>
    <row r="18" spans="2:18" ht="9.75" customHeight="1" outlineLevel="1" x14ac:dyDescent="0.3">
      <c r="B18" s="139">
        <v>2023</v>
      </c>
      <c r="C18" s="140"/>
    </row>
    <row r="19" spans="2:18" ht="9.75" customHeight="1" outlineLevel="1" x14ac:dyDescent="0.3">
      <c r="B19" s="140"/>
      <c r="C19" s="140"/>
      <c r="Q19" s="5"/>
    </row>
    <row r="20" spans="2:18" ht="14.4" outlineLevel="1" x14ac:dyDescent="0.3"/>
    <row r="21" spans="2:18" outlineLevel="1" thickBot="1" x14ac:dyDescent="0.35">
      <c r="B21" s="74" t="s">
        <v>42</v>
      </c>
      <c r="C21" s="76">
        <v>36.568600000000004</v>
      </c>
      <c r="D21" s="76">
        <v>36.568600000000004</v>
      </c>
      <c r="E21" s="76">
        <v>36.568600000000004</v>
      </c>
      <c r="F21" s="76">
        <v>36.568600000000004</v>
      </c>
      <c r="G21" s="76">
        <v>36.568600000000004</v>
      </c>
      <c r="H21" s="76">
        <v>36.568600000000004</v>
      </c>
      <c r="I21" s="76">
        <v>36.568600000000004</v>
      </c>
      <c r="J21" s="76">
        <v>36.568600000000004</v>
      </c>
      <c r="K21" s="76">
        <v>36.568600000000004</v>
      </c>
      <c r="L21" s="76">
        <v>36.568600000000004</v>
      </c>
      <c r="M21" s="76">
        <v>36.568600000000004</v>
      </c>
      <c r="N21" s="99">
        <f>38.2253</f>
        <v>38.225299999999997</v>
      </c>
      <c r="O21" s="89"/>
      <c r="R21" s="33"/>
    </row>
    <row r="22" spans="2:18" ht="16.2" outlineLevel="1" thickBot="1" x14ac:dyDescent="0.45">
      <c r="B22" s="78"/>
      <c r="C22" s="79" t="s">
        <v>1</v>
      </c>
      <c r="D22" s="79" t="s">
        <v>2</v>
      </c>
      <c r="E22" s="79" t="s">
        <v>3</v>
      </c>
      <c r="F22" s="79" t="s">
        <v>4</v>
      </c>
      <c r="G22" s="79" t="s">
        <v>5</v>
      </c>
      <c r="H22" s="79" t="s">
        <v>6</v>
      </c>
      <c r="I22" s="79" t="s">
        <v>7</v>
      </c>
      <c r="J22" s="79" t="s">
        <v>8</v>
      </c>
      <c r="K22" s="79" t="s">
        <v>9</v>
      </c>
      <c r="L22" s="79" t="s">
        <v>10</v>
      </c>
      <c r="M22" s="79" t="s">
        <v>11</v>
      </c>
      <c r="N22" s="79" t="s">
        <v>33</v>
      </c>
      <c r="O22" s="42"/>
    </row>
    <row r="23" spans="2:18" ht="14.4" outlineLevel="1" x14ac:dyDescent="0.3">
      <c r="B23" s="80" t="s">
        <v>21</v>
      </c>
      <c r="C23" s="81"/>
      <c r="D23" s="81"/>
      <c r="E23" s="81"/>
      <c r="F23" s="81">
        <v>230240</v>
      </c>
      <c r="G23" s="81">
        <v>230240</v>
      </c>
      <c r="H23" s="81">
        <v>462210</v>
      </c>
      <c r="I23" s="81">
        <v>462210</v>
      </c>
      <c r="J23" s="81">
        <v>462210</v>
      </c>
      <c r="K23" s="81">
        <v>462210</v>
      </c>
      <c r="L23" s="81">
        <v>573500</v>
      </c>
      <c r="M23" s="81">
        <v>643790</v>
      </c>
      <c r="N23" s="93">
        <v>643790</v>
      </c>
      <c r="O23" s="96"/>
    </row>
    <row r="24" spans="2:18" ht="14.4" outlineLevel="1" x14ac:dyDescent="0.3">
      <c r="B24" s="82" t="s">
        <v>22</v>
      </c>
      <c r="C24" s="92"/>
      <c r="D24" s="92"/>
      <c r="E24" s="92"/>
      <c r="F24" s="92">
        <v>7.92</v>
      </c>
      <c r="G24" s="92">
        <v>7.92</v>
      </c>
      <c r="H24" s="92">
        <v>7.92</v>
      </c>
      <c r="I24" s="92">
        <v>7.92</v>
      </c>
      <c r="J24" s="92">
        <v>7.92</v>
      </c>
      <c r="K24" s="92">
        <v>7.92</v>
      </c>
      <c r="L24" s="92">
        <v>7.92</v>
      </c>
      <c r="M24" s="83">
        <v>7.92</v>
      </c>
      <c r="N24" s="83">
        <v>8.25</v>
      </c>
      <c r="O24" s="97"/>
    </row>
    <row r="25" spans="2:18" ht="15.75" customHeight="1" outlineLevel="1" x14ac:dyDescent="0.3">
      <c r="B25" s="85" t="s">
        <v>23</v>
      </c>
      <c r="C25" s="86"/>
      <c r="D25" s="86"/>
      <c r="E25" s="86"/>
      <c r="F25" s="86">
        <f t="shared" ref="F25:N25" si="1">F24/F21</f>
        <v>0.21657925105144848</v>
      </c>
      <c r="G25" s="86">
        <f t="shared" si="1"/>
        <v>0.21657925105144848</v>
      </c>
      <c r="H25" s="86">
        <f t="shared" si="1"/>
        <v>0.21657925105144848</v>
      </c>
      <c r="I25" s="86">
        <f t="shared" si="1"/>
        <v>0.21657925105144848</v>
      </c>
      <c r="J25" s="86">
        <f t="shared" si="1"/>
        <v>0.21657925105144848</v>
      </c>
      <c r="K25" s="86">
        <f t="shared" si="1"/>
        <v>0.21657925105144848</v>
      </c>
      <c r="L25" s="86">
        <f t="shared" si="1"/>
        <v>0.21657925105144848</v>
      </c>
      <c r="M25" s="86">
        <f t="shared" si="1"/>
        <v>0.21657925105144848</v>
      </c>
      <c r="N25" s="86">
        <f t="shared" si="1"/>
        <v>0.21582564427224901</v>
      </c>
      <c r="O25" s="98"/>
    </row>
    <row r="26" spans="2:18" ht="15.75" customHeight="1" x14ac:dyDescent="0.3"/>
    <row r="27" spans="2:18" ht="15.75" customHeight="1" x14ac:dyDescent="0.3"/>
    <row r="28" spans="2:18" ht="15.75" customHeight="1" x14ac:dyDescent="0.3"/>
    <row r="29" spans="2:18" ht="15.75" customHeight="1" x14ac:dyDescent="0.3"/>
    <row r="30" spans="2:18" ht="15.75" customHeight="1" x14ac:dyDescent="0.3"/>
    <row r="31" spans="2:18" ht="15.75" customHeight="1" x14ac:dyDescent="0.3"/>
    <row r="32" spans="2:1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</sheetData>
  <mergeCells count="3">
    <mergeCell ref="B10:C11"/>
    <mergeCell ref="B18:C19"/>
    <mergeCell ref="B2:C3"/>
  </mergeCells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97"/>
  <sheetViews>
    <sheetView workbookViewId="0">
      <selection activeCell="E7" sqref="E7"/>
    </sheetView>
  </sheetViews>
  <sheetFormatPr defaultColWidth="14.44140625" defaultRowHeight="15" customHeight="1" outlineLevelRow="1" x14ac:dyDescent="0.3"/>
  <cols>
    <col min="1" max="1" width="2.88671875" customWidth="1"/>
    <col min="2" max="2" width="21.88671875" customWidth="1"/>
    <col min="3" max="3" width="15.5546875" customWidth="1"/>
    <col min="4" max="4" width="15.6640625" customWidth="1"/>
    <col min="5" max="5" width="13.88671875" customWidth="1"/>
    <col min="6" max="6" width="14.33203125" customWidth="1"/>
    <col min="7" max="8" width="13.5546875" customWidth="1"/>
    <col min="9" max="11" width="15.109375" customWidth="1"/>
    <col min="12" max="12" width="15.5546875" customWidth="1"/>
    <col min="13" max="13" width="14.6640625" customWidth="1"/>
    <col min="14" max="14" width="14" customWidth="1"/>
  </cols>
  <sheetData>
    <row r="1" spans="2:15" s="125" customFormat="1" ht="14.4" outlineLevel="1" x14ac:dyDescent="0.3">
      <c r="B1" s="139">
        <v>2025</v>
      </c>
      <c r="C1" s="140"/>
    </row>
    <row r="2" spans="2:15" s="125" customFormat="1" ht="14.4" outlineLevel="1" x14ac:dyDescent="0.3">
      <c r="B2" s="140"/>
      <c r="C2" s="140"/>
    </row>
    <row r="3" spans="2:15" s="125" customFormat="1" outlineLevel="1" thickBot="1" x14ac:dyDescent="0.35">
      <c r="B3" s="74" t="s">
        <v>0</v>
      </c>
      <c r="C3" s="75">
        <v>41.7316</v>
      </c>
      <c r="D3" s="75">
        <v>41.527700000000003</v>
      </c>
      <c r="E3" s="142"/>
      <c r="F3" s="75"/>
      <c r="G3" s="76"/>
      <c r="H3" s="76"/>
      <c r="I3" s="77"/>
      <c r="J3" s="76"/>
      <c r="K3" s="76"/>
      <c r="L3" s="76"/>
      <c r="M3" s="76"/>
      <c r="N3" s="77"/>
      <c r="O3" s="89"/>
    </row>
    <row r="4" spans="2:15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2:15" s="125" customFormat="1" ht="14.4" outlineLevel="1" x14ac:dyDescent="0.3">
      <c r="B5" s="80" t="s">
        <v>21</v>
      </c>
      <c r="C5" s="93" t="s">
        <v>51</v>
      </c>
      <c r="D5" s="93" t="s">
        <v>51</v>
      </c>
      <c r="E5" s="93" t="s">
        <v>51</v>
      </c>
      <c r="F5" s="93"/>
      <c r="G5" s="93"/>
      <c r="H5" s="93"/>
      <c r="I5" s="93"/>
      <c r="J5" s="93"/>
      <c r="K5" s="108"/>
      <c r="L5" s="93"/>
      <c r="M5" s="93"/>
      <c r="N5" s="132"/>
      <c r="O5" s="96"/>
    </row>
    <row r="6" spans="2:15" s="125" customFormat="1" ht="14.4" outlineLevel="1" x14ac:dyDescent="0.3">
      <c r="B6" s="82" t="s">
        <v>22</v>
      </c>
      <c r="C6" s="83">
        <v>7.47</v>
      </c>
      <c r="D6" s="83">
        <v>7.07</v>
      </c>
      <c r="E6" s="83">
        <v>7.5</v>
      </c>
      <c r="F6" s="94"/>
      <c r="G6" s="94"/>
      <c r="H6" s="94"/>
      <c r="I6" s="94"/>
      <c r="J6" s="94"/>
      <c r="K6" s="94"/>
      <c r="L6" s="94"/>
      <c r="M6" s="94"/>
      <c r="N6" s="94"/>
      <c r="O6" s="97"/>
    </row>
    <row r="7" spans="2:15" s="125" customFormat="1" ht="15.75" customHeight="1" outlineLevel="1" x14ac:dyDescent="0.3">
      <c r="B7" s="85" t="s">
        <v>23</v>
      </c>
      <c r="C7" s="86">
        <f>C6/C3</f>
        <v>0.17900104477182757</v>
      </c>
      <c r="D7" s="86">
        <f>D6/D3</f>
        <v>0.17024781049757148</v>
      </c>
      <c r="E7" s="86"/>
      <c r="F7" s="95"/>
      <c r="G7" s="95"/>
      <c r="H7" s="95"/>
      <c r="I7" s="95"/>
      <c r="J7" s="95"/>
      <c r="K7" s="95"/>
      <c r="L7" s="95"/>
      <c r="M7" s="95"/>
      <c r="N7" s="133"/>
      <c r="O7" s="98"/>
    </row>
    <row r="8" spans="2:15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2:15" ht="15.6" x14ac:dyDescent="0.4">
      <c r="B9" s="44"/>
      <c r="C9" s="45"/>
      <c r="D9" s="45"/>
      <c r="E9" s="45"/>
      <c r="F9" s="45"/>
      <c r="G9" s="45"/>
      <c r="H9" s="45"/>
      <c r="I9" s="46"/>
      <c r="J9" s="45"/>
      <c r="K9" s="45"/>
      <c r="L9" s="45"/>
      <c r="M9" s="45"/>
      <c r="N9" s="4"/>
    </row>
    <row r="10" spans="2:15" ht="20.25" customHeight="1" x14ac:dyDescent="0.3">
      <c r="B10" s="47">
        <v>2024</v>
      </c>
      <c r="C10" s="45"/>
      <c r="D10" s="45"/>
      <c r="E10" s="48"/>
      <c r="F10" s="46"/>
      <c r="G10" s="45"/>
      <c r="H10" s="45"/>
      <c r="I10" s="45"/>
      <c r="J10" s="45"/>
      <c r="K10" s="45"/>
      <c r="L10" s="45"/>
      <c r="M10" s="45"/>
      <c r="N10" s="4"/>
    </row>
    <row r="11" spans="2:15" ht="14.4" x14ac:dyDescent="0.3">
      <c r="B11" s="74" t="s">
        <v>34</v>
      </c>
      <c r="C11" s="75">
        <v>37.593699999999998</v>
      </c>
      <c r="D11" s="75">
        <v>38.140999999999998</v>
      </c>
      <c r="E11" s="75">
        <v>38.988199999999999</v>
      </c>
      <c r="F11" s="75">
        <v>39.382800000000003</v>
      </c>
      <c r="G11" s="75">
        <v>40.649000000000001</v>
      </c>
      <c r="H11" s="75">
        <v>41.2316</v>
      </c>
      <c r="I11" s="75">
        <v>41.210999999999999</v>
      </c>
      <c r="J11" s="76">
        <v>41.450800000000001</v>
      </c>
      <c r="K11" s="107">
        <v>41.193399999999997</v>
      </c>
      <c r="L11" s="76">
        <v>41.289099999999998</v>
      </c>
      <c r="M11" s="76">
        <v>41.584699999999998</v>
      </c>
      <c r="N11" s="128">
        <v>42.032499999999999</v>
      </c>
    </row>
    <row r="12" spans="2:15" ht="15.6" x14ac:dyDescent="0.4">
      <c r="B12" s="78"/>
      <c r="C12" s="74" t="s">
        <v>1</v>
      </c>
      <c r="D12" s="79" t="s">
        <v>35</v>
      </c>
      <c r="E12" s="79" t="s">
        <v>3</v>
      </c>
      <c r="F12" s="74" t="s">
        <v>4</v>
      </c>
      <c r="G12" s="79" t="s">
        <v>5</v>
      </c>
      <c r="H12" s="79" t="s">
        <v>6</v>
      </c>
      <c r="I12" s="79" t="s">
        <v>7</v>
      </c>
      <c r="J12" s="79" t="s">
        <v>8</v>
      </c>
      <c r="K12" s="79" t="s">
        <v>9</v>
      </c>
      <c r="L12" s="79" t="s">
        <v>10</v>
      </c>
      <c r="M12" s="79" t="s">
        <v>11</v>
      </c>
      <c r="N12" s="129" t="s">
        <v>12</v>
      </c>
    </row>
    <row r="13" spans="2:15" ht="14.4" x14ac:dyDescent="0.3">
      <c r="B13" s="80" t="s">
        <v>21</v>
      </c>
      <c r="C13" s="100">
        <v>116031</v>
      </c>
      <c r="D13" s="100">
        <v>116031</v>
      </c>
      <c r="E13" s="100">
        <v>116031</v>
      </c>
      <c r="F13" s="100">
        <v>116031</v>
      </c>
      <c r="G13" s="100">
        <v>165731</v>
      </c>
      <c r="H13" s="100">
        <v>165731</v>
      </c>
      <c r="I13" s="100">
        <f>H13</f>
        <v>165731</v>
      </c>
      <c r="J13" s="122" t="s">
        <v>47</v>
      </c>
      <c r="K13" s="122" t="s">
        <v>51</v>
      </c>
      <c r="L13" s="100" t="s">
        <v>51</v>
      </c>
      <c r="M13" s="100" t="s">
        <v>51</v>
      </c>
      <c r="N13" s="100" t="s">
        <v>51</v>
      </c>
    </row>
    <row r="14" spans="2:15" ht="14.4" x14ac:dyDescent="0.3">
      <c r="B14" s="82" t="s">
        <v>22</v>
      </c>
      <c r="C14" s="94">
        <v>6.62</v>
      </c>
      <c r="D14" s="94">
        <v>6.8</v>
      </c>
      <c r="E14" s="94">
        <v>7.35</v>
      </c>
      <c r="F14" s="94">
        <v>7.96</v>
      </c>
      <c r="G14" s="101">
        <v>8.6</v>
      </c>
      <c r="H14" s="102">
        <v>9</v>
      </c>
      <c r="I14" s="102">
        <v>9.5</v>
      </c>
      <c r="J14" s="102">
        <v>8.3000000000000007</v>
      </c>
      <c r="K14" s="121">
        <v>7.4</v>
      </c>
      <c r="L14" s="102">
        <v>7.4</v>
      </c>
      <c r="M14" s="94">
        <v>7.45</v>
      </c>
      <c r="N14" s="94">
        <v>8</v>
      </c>
    </row>
    <row r="15" spans="2:15" ht="14.4" x14ac:dyDescent="0.3">
      <c r="B15" s="103" t="s">
        <v>23</v>
      </c>
      <c r="C15" s="115">
        <f>ROUND((C14/C11),4)</f>
        <v>0.17610000000000001</v>
      </c>
      <c r="D15" s="115">
        <f t="shared" ref="D15:I15" si="0">ROUND((D14/D11),4)</f>
        <v>0.17829999999999999</v>
      </c>
      <c r="E15" s="115">
        <f t="shared" si="0"/>
        <v>0.1885</v>
      </c>
      <c r="F15" s="115">
        <f t="shared" si="0"/>
        <v>0.2021</v>
      </c>
      <c r="G15" s="115">
        <f t="shared" si="0"/>
        <v>0.21160000000000001</v>
      </c>
      <c r="H15" s="115">
        <f t="shared" si="0"/>
        <v>0.21829999999999999</v>
      </c>
      <c r="I15" s="115">
        <f t="shared" si="0"/>
        <v>0.23050000000000001</v>
      </c>
      <c r="J15" s="102">
        <f>J14/J11</f>
        <v>0.20023738986943559</v>
      </c>
      <c r="K15" s="121">
        <f>K14/K11</f>
        <v>0.17964042783552708</v>
      </c>
      <c r="L15" s="102">
        <f>L14/L11</f>
        <v>0.17922405671230424</v>
      </c>
      <c r="M15" s="102">
        <f>M14/M11</f>
        <v>0.17915242865765535</v>
      </c>
      <c r="N15" s="102">
        <f>N14/N11</f>
        <v>0.19032891215131148</v>
      </c>
    </row>
    <row r="16" spans="2:15" ht="15.6" x14ac:dyDescent="0.4">
      <c r="B16" s="44"/>
      <c r="C16" s="49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"/>
    </row>
    <row r="17" spans="2:14" ht="27.75" customHeight="1" x14ac:dyDescent="0.3">
      <c r="B17" s="47">
        <v>2023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"/>
    </row>
    <row r="18" spans="2:14" ht="16.2" thickBot="1" x14ac:dyDescent="0.45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"/>
    </row>
    <row r="19" spans="2:14" ht="16.2" thickBot="1" x14ac:dyDescent="0.45">
      <c r="B19" s="60" t="s">
        <v>0</v>
      </c>
      <c r="C19" s="51">
        <v>36.568600000000004</v>
      </c>
      <c r="D19" s="51">
        <v>36.568600000000004</v>
      </c>
      <c r="E19" s="51">
        <v>36.568600000000004</v>
      </c>
      <c r="F19" s="51">
        <v>36.568600000000004</v>
      </c>
      <c r="G19" s="51">
        <v>36.568600000000004</v>
      </c>
      <c r="H19" s="51">
        <v>36.568600000000004</v>
      </c>
      <c r="I19" s="51">
        <v>36.568600000000004</v>
      </c>
      <c r="J19" s="51">
        <v>36.568600000000004</v>
      </c>
      <c r="K19" s="51">
        <v>36.568600000000004</v>
      </c>
      <c r="L19" s="51">
        <v>36.365900000000003</v>
      </c>
      <c r="M19" s="51">
        <v>36.3752</v>
      </c>
      <c r="N19" s="50">
        <v>37.982399999999998</v>
      </c>
    </row>
    <row r="20" spans="2:14" ht="16.2" thickBot="1" x14ac:dyDescent="0.45">
      <c r="B20" s="6"/>
      <c r="C20" s="7" t="s">
        <v>36</v>
      </c>
      <c r="D20" s="7" t="s">
        <v>35</v>
      </c>
      <c r="E20" s="7" t="s">
        <v>3</v>
      </c>
      <c r="F20" s="7" t="s">
        <v>4</v>
      </c>
      <c r="G20" s="7" t="s">
        <v>5</v>
      </c>
      <c r="H20" s="7" t="s">
        <v>6</v>
      </c>
      <c r="I20" s="7" t="s">
        <v>7</v>
      </c>
      <c r="J20" s="7" t="s">
        <v>8</v>
      </c>
      <c r="K20" s="7" t="s">
        <v>9</v>
      </c>
      <c r="L20" s="7" t="s">
        <v>10</v>
      </c>
      <c r="M20" s="7" t="s">
        <v>11</v>
      </c>
      <c r="N20" s="52" t="s">
        <v>12</v>
      </c>
    </row>
    <row r="21" spans="2:14" ht="14.4" x14ac:dyDescent="0.3">
      <c r="B21" s="53" t="s">
        <v>21</v>
      </c>
      <c r="C21" s="61">
        <v>69156</v>
      </c>
      <c r="D21" s="61">
        <f t="shared" ref="D21:H21" si="1">61031</f>
        <v>61031</v>
      </c>
      <c r="E21" s="61">
        <f t="shared" si="1"/>
        <v>61031</v>
      </c>
      <c r="F21" s="61">
        <f t="shared" si="1"/>
        <v>61031</v>
      </c>
      <c r="G21" s="61">
        <f t="shared" si="1"/>
        <v>61031</v>
      </c>
      <c r="H21" s="61">
        <f t="shared" si="1"/>
        <v>61031</v>
      </c>
      <c r="I21" s="61">
        <v>116031</v>
      </c>
      <c r="J21" s="61">
        <f t="shared" ref="J21:N21" si="2">116031</f>
        <v>116031</v>
      </c>
      <c r="K21" s="61">
        <f t="shared" si="2"/>
        <v>116031</v>
      </c>
      <c r="L21" s="61">
        <f t="shared" si="2"/>
        <v>116031</v>
      </c>
      <c r="M21" s="61">
        <f t="shared" si="2"/>
        <v>116031</v>
      </c>
      <c r="N21" s="62">
        <f t="shared" si="2"/>
        <v>116031</v>
      </c>
    </row>
    <row r="22" spans="2:14" ht="14.4" x14ac:dyDescent="0.3">
      <c r="B22" s="54" t="s">
        <v>22</v>
      </c>
      <c r="C22" s="56">
        <v>4.45</v>
      </c>
      <c r="D22" s="56">
        <v>5.3</v>
      </c>
      <c r="E22" s="56">
        <v>6.31</v>
      </c>
      <c r="F22" s="56">
        <v>6.85</v>
      </c>
      <c r="G22" s="55">
        <v>7.32</v>
      </c>
      <c r="H22" s="56">
        <v>8.08</v>
      </c>
      <c r="I22" s="56">
        <v>8.6</v>
      </c>
      <c r="J22" s="56">
        <v>8.6</v>
      </c>
      <c r="K22" s="56">
        <v>8</v>
      </c>
      <c r="L22" s="56">
        <v>7.7</v>
      </c>
      <c r="M22" s="43">
        <v>7.9</v>
      </c>
      <c r="N22" s="43">
        <v>7.9</v>
      </c>
    </row>
    <row r="23" spans="2:14" ht="14.4" x14ac:dyDescent="0.3">
      <c r="B23" s="57" t="s">
        <v>23</v>
      </c>
      <c r="C23" s="58">
        <f t="shared" ref="C23:N23" si="3">C22/C19</f>
        <v>0.12168909939128104</v>
      </c>
      <c r="D23" s="58">
        <f t="shared" si="3"/>
        <v>0.14493308466826729</v>
      </c>
      <c r="E23" s="58">
        <f t="shared" si="3"/>
        <v>0.17255240835033331</v>
      </c>
      <c r="F23" s="58">
        <f t="shared" si="3"/>
        <v>0.18731917546747753</v>
      </c>
      <c r="G23" s="58">
        <f t="shared" si="3"/>
        <v>0.20017173203239938</v>
      </c>
      <c r="H23" s="58">
        <f t="shared" si="3"/>
        <v>0.22095458945652827</v>
      </c>
      <c r="I23" s="58">
        <f t="shared" si="3"/>
        <v>0.23517443927303749</v>
      </c>
      <c r="J23" s="58">
        <f t="shared" si="3"/>
        <v>0.23517443927303749</v>
      </c>
      <c r="K23" s="58">
        <f t="shared" si="3"/>
        <v>0.21876692025398836</v>
      </c>
      <c r="L23" s="58">
        <f t="shared" si="3"/>
        <v>0.21173681938299338</v>
      </c>
      <c r="M23" s="58">
        <f t="shared" si="3"/>
        <v>0.21718093646220504</v>
      </c>
      <c r="N23" s="58">
        <f t="shared" si="3"/>
        <v>0.2079910695480012</v>
      </c>
    </row>
    <row r="24" spans="2:14" thickBot="1" x14ac:dyDescent="0.35">
      <c r="B24" s="59" t="s">
        <v>24</v>
      </c>
      <c r="C24" s="27">
        <f t="shared" ref="C24:N24" si="4">C22*0.895</f>
        <v>3.9827500000000002</v>
      </c>
      <c r="D24" s="27">
        <f t="shared" si="4"/>
        <v>4.7435</v>
      </c>
      <c r="E24" s="27">
        <f t="shared" si="4"/>
        <v>5.6474500000000001</v>
      </c>
      <c r="F24" s="27">
        <f t="shared" si="4"/>
        <v>6.1307499999999999</v>
      </c>
      <c r="G24" s="63">
        <f t="shared" si="4"/>
        <v>6.5514000000000001</v>
      </c>
      <c r="H24" s="27">
        <f t="shared" si="4"/>
        <v>7.2316000000000003</v>
      </c>
      <c r="I24" s="27">
        <f t="shared" si="4"/>
        <v>7.6970000000000001</v>
      </c>
      <c r="J24" s="27">
        <f t="shared" si="4"/>
        <v>7.6970000000000001</v>
      </c>
      <c r="K24" s="27">
        <f t="shared" si="4"/>
        <v>7.16</v>
      </c>
      <c r="L24" s="27">
        <f t="shared" si="4"/>
        <v>6.8915000000000006</v>
      </c>
      <c r="M24" s="27">
        <f t="shared" si="4"/>
        <v>7.0705000000000009</v>
      </c>
      <c r="N24" s="64">
        <f t="shared" si="4"/>
        <v>7.0705000000000009</v>
      </c>
    </row>
    <row r="25" spans="2:14" ht="15.75" customHeight="1" x14ac:dyDescent="0.3">
      <c r="E25" s="32"/>
      <c r="G25" s="20"/>
    </row>
    <row r="26" spans="2:14" ht="15.75" customHeight="1" x14ac:dyDescent="0.3">
      <c r="G26" s="32"/>
      <c r="H26" s="65"/>
    </row>
    <row r="27" spans="2:14" ht="15.75" customHeight="1" x14ac:dyDescent="0.3">
      <c r="G27" s="66"/>
    </row>
    <row r="28" spans="2:14" ht="15.75" customHeight="1" x14ac:dyDescent="0.3">
      <c r="G28" s="66"/>
      <c r="H28" s="20"/>
    </row>
    <row r="29" spans="2:14" ht="15.75" customHeight="1" x14ac:dyDescent="0.3">
      <c r="G29" s="20"/>
    </row>
    <row r="30" spans="2:14" ht="15.75" customHeight="1" x14ac:dyDescent="0.3">
      <c r="G30" s="20"/>
    </row>
    <row r="31" spans="2:14" ht="15.75" customHeight="1" x14ac:dyDescent="0.3">
      <c r="G31" s="20"/>
    </row>
    <row r="32" spans="2:14" ht="15.75" customHeight="1" x14ac:dyDescent="0.3">
      <c r="G32" s="20"/>
    </row>
    <row r="33" spans="7:7" ht="15.75" customHeight="1" x14ac:dyDescent="0.3">
      <c r="G33" s="20"/>
    </row>
    <row r="34" spans="7:7" ht="15.75" customHeight="1" x14ac:dyDescent="0.3">
      <c r="G34" s="20"/>
    </row>
    <row r="35" spans="7:7" ht="15.75" customHeight="1" x14ac:dyDescent="0.3">
      <c r="G35" s="20"/>
    </row>
    <row r="36" spans="7:7" ht="15.75" customHeight="1" x14ac:dyDescent="0.3">
      <c r="G36" s="20"/>
    </row>
    <row r="37" spans="7:7" ht="15.75" customHeight="1" x14ac:dyDescent="0.3">
      <c r="G37" s="20"/>
    </row>
    <row r="38" spans="7:7" ht="15.75" customHeight="1" x14ac:dyDescent="0.3">
      <c r="G38" s="20"/>
    </row>
    <row r="39" spans="7:7" ht="15.75" customHeight="1" x14ac:dyDescent="0.3">
      <c r="G39" s="20"/>
    </row>
    <row r="40" spans="7:7" ht="15.75" customHeight="1" x14ac:dyDescent="0.3">
      <c r="G40" s="20"/>
    </row>
    <row r="41" spans="7:7" ht="15.75" customHeight="1" x14ac:dyDescent="0.3">
      <c r="G41" s="20"/>
    </row>
    <row r="42" spans="7:7" ht="15.75" customHeight="1" x14ac:dyDescent="0.3">
      <c r="G42" s="20"/>
    </row>
    <row r="43" spans="7:7" ht="15.75" customHeight="1" x14ac:dyDescent="0.3">
      <c r="G43" s="20"/>
    </row>
    <row r="44" spans="7:7" ht="15.75" customHeight="1" x14ac:dyDescent="0.3">
      <c r="G44" s="20"/>
    </row>
    <row r="45" spans="7:7" ht="15.75" customHeight="1" x14ac:dyDescent="0.3">
      <c r="G45" s="20"/>
    </row>
    <row r="46" spans="7:7" ht="15.75" customHeight="1" x14ac:dyDescent="0.3">
      <c r="G46" s="20"/>
    </row>
    <row r="47" spans="7:7" ht="15.75" customHeight="1" x14ac:dyDescent="0.3">
      <c r="G47" s="20"/>
    </row>
    <row r="48" spans="7:7" ht="15.75" customHeight="1" x14ac:dyDescent="0.3">
      <c r="G48" s="20"/>
    </row>
    <row r="49" spans="7:7" ht="15.75" customHeight="1" x14ac:dyDescent="0.3">
      <c r="G49" s="20"/>
    </row>
    <row r="50" spans="7:7" ht="15.75" customHeight="1" x14ac:dyDescent="0.3">
      <c r="G50" s="20"/>
    </row>
    <row r="51" spans="7:7" ht="15.75" customHeight="1" x14ac:dyDescent="0.3">
      <c r="G51" s="20"/>
    </row>
    <row r="52" spans="7:7" ht="15.75" customHeight="1" x14ac:dyDescent="0.3">
      <c r="G52" s="20"/>
    </row>
    <row r="53" spans="7:7" ht="15.75" customHeight="1" x14ac:dyDescent="0.3">
      <c r="G53" s="20"/>
    </row>
    <row r="54" spans="7:7" ht="15.75" customHeight="1" x14ac:dyDescent="0.3">
      <c r="G54" s="20"/>
    </row>
    <row r="55" spans="7:7" ht="15.75" customHeight="1" x14ac:dyDescent="0.3">
      <c r="G55" s="20"/>
    </row>
    <row r="56" spans="7:7" ht="15.75" customHeight="1" x14ac:dyDescent="0.3">
      <c r="G56" s="20"/>
    </row>
    <row r="57" spans="7:7" ht="15.75" customHeight="1" x14ac:dyDescent="0.3">
      <c r="G57" s="20"/>
    </row>
    <row r="58" spans="7:7" ht="15.75" customHeight="1" x14ac:dyDescent="0.3">
      <c r="G58" s="20"/>
    </row>
    <row r="59" spans="7:7" ht="15.75" customHeight="1" x14ac:dyDescent="0.3">
      <c r="G59" s="20"/>
    </row>
    <row r="60" spans="7:7" ht="15.75" customHeight="1" x14ac:dyDescent="0.3">
      <c r="G60" s="20"/>
    </row>
    <row r="61" spans="7:7" ht="15.75" customHeight="1" x14ac:dyDescent="0.3">
      <c r="G61" s="20"/>
    </row>
    <row r="62" spans="7:7" ht="15.75" customHeight="1" x14ac:dyDescent="0.3">
      <c r="G62" s="20"/>
    </row>
    <row r="63" spans="7:7" ht="15.75" customHeight="1" x14ac:dyDescent="0.3">
      <c r="G63" s="20"/>
    </row>
    <row r="64" spans="7:7" ht="15.75" customHeight="1" x14ac:dyDescent="0.3">
      <c r="G64" s="20"/>
    </row>
    <row r="65" spans="7:7" ht="15.75" customHeight="1" x14ac:dyDescent="0.3">
      <c r="G65" s="20"/>
    </row>
    <row r="66" spans="7:7" ht="15.75" customHeight="1" x14ac:dyDescent="0.3">
      <c r="G66" s="20"/>
    </row>
    <row r="67" spans="7:7" ht="15.75" customHeight="1" x14ac:dyDescent="0.3">
      <c r="G67" s="20"/>
    </row>
    <row r="68" spans="7:7" ht="15.75" customHeight="1" x14ac:dyDescent="0.3">
      <c r="G68" s="20"/>
    </row>
    <row r="69" spans="7:7" ht="15.75" customHeight="1" x14ac:dyDescent="0.3">
      <c r="G69" s="20"/>
    </row>
    <row r="70" spans="7:7" ht="15.75" customHeight="1" x14ac:dyDescent="0.3">
      <c r="G70" s="20"/>
    </row>
    <row r="71" spans="7:7" ht="15.75" customHeight="1" x14ac:dyDescent="0.3">
      <c r="G71" s="20"/>
    </row>
    <row r="72" spans="7:7" ht="15.75" customHeight="1" x14ac:dyDescent="0.3">
      <c r="G72" s="20"/>
    </row>
    <row r="73" spans="7:7" ht="15.75" customHeight="1" x14ac:dyDescent="0.3">
      <c r="G73" s="20"/>
    </row>
    <row r="74" spans="7:7" ht="15.75" customHeight="1" x14ac:dyDescent="0.3">
      <c r="G74" s="20"/>
    </row>
    <row r="75" spans="7:7" ht="15.75" customHeight="1" x14ac:dyDescent="0.3">
      <c r="G75" s="20"/>
    </row>
    <row r="76" spans="7:7" ht="15.75" customHeight="1" x14ac:dyDescent="0.3">
      <c r="G76" s="20"/>
    </row>
    <row r="77" spans="7:7" ht="15.75" customHeight="1" x14ac:dyDescent="0.3">
      <c r="G77" s="20"/>
    </row>
    <row r="78" spans="7:7" ht="15.75" customHeight="1" x14ac:dyDescent="0.3">
      <c r="G78" s="20"/>
    </row>
    <row r="79" spans="7:7" ht="15.75" customHeight="1" x14ac:dyDescent="0.3">
      <c r="G79" s="20"/>
    </row>
    <row r="80" spans="7:7" ht="15.75" customHeight="1" x14ac:dyDescent="0.3">
      <c r="G80" s="20"/>
    </row>
    <row r="81" spans="7:7" ht="15.75" customHeight="1" x14ac:dyDescent="0.3">
      <c r="G81" s="20"/>
    </row>
    <row r="82" spans="7:7" ht="15.75" customHeight="1" x14ac:dyDescent="0.3">
      <c r="G82" s="20"/>
    </row>
    <row r="83" spans="7:7" ht="15.75" customHeight="1" x14ac:dyDescent="0.3">
      <c r="G83" s="20"/>
    </row>
    <row r="84" spans="7:7" ht="15.75" customHeight="1" x14ac:dyDescent="0.3">
      <c r="G84" s="20"/>
    </row>
    <row r="85" spans="7:7" ht="15.75" customHeight="1" x14ac:dyDescent="0.3">
      <c r="G85" s="20"/>
    </row>
    <row r="86" spans="7:7" ht="15.75" customHeight="1" x14ac:dyDescent="0.3">
      <c r="G86" s="20"/>
    </row>
    <row r="87" spans="7:7" ht="15.75" customHeight="1" x14ac:dyDescent="0.3">
      <c r="G87" s="20"/>
    </row>
    <row r="88" spans="7:7" ht="15.75" customHeight="1" x14ac:dyDescent="0.3">
      <c r="G88" s="20"/>
    </row>
    <row r="89" spans="7:7" ht="15.75" customHeight="1" x14ac:dyDescent="0.3">
      <c r="G89" s="20"/>
    </row>
    <row r="90" spans="7:7" ht="15.75" customHeight="1" x14ac:dyDescent="0.3">
      <c r="G90" s="20"/>
    </row>
    <row r="91" spans="7:7" ht="15.75" customHeight="1" x14ac:dyDescent="0.3">
      <c r="G91" s="20"/>
    </row>
    <row r="92" spans="7:7" ht="15.75" customHeight="1" x14ac:dyDescent="0.3">
      <c r="G92" s="20"/>
    </row>
    <row r="93" spans="7:7" ht="15.75" customHeight="1" x14ac:dyDescent="0.3">
      <c r="G93" s="20"/>
    </row>
    <row r="94" spans="7:7" ht="15.75" customHeight="1" x14ac:dyDescent="0.3">
      <c r="G94" s="20"/>
    </row>
    <row r="95" spans="7:7" ht="15.75" customHeight="1" x14ac:dyDescent="0.3">
      <c r="G95" s="20"/>
    </row>
    <row r="96" spans="7:7" ht="15.75" customHeight="1" x14ac:dyDescent="0.3">
      <c r="G96" s="20"/>
    </row>
    <row r="97" spans="7:7" ht="15.75" customHeight="1" x14ac:dyDescent="0.3">
      <c r="G97" s="20"/>
    </row>
    <row r="98" spans="7:7" ht="15.75" customHeight="1" x14ac:dyDescent="0.3">
      <c r="G98" s="20"/>
    </row>
    <row r="99" spans="7:7" ht="15.75" customHeight="1" x14ac:dyDescent="0.3">
      <c r="G99" s="20"/>
    </row>
    <row r="100" spans="7:7" ht="15.75" customHeight="1" x14ac:dyDescent="0.3">
      <c r="G100" s="20"/>
    </row>
    <row r="101" spans="7:7" ht="15.75" customHeight="1" x14ac:dyDescent="0.3">
      <c r="G101" s="20"/>
    </row>
    <row r="102" spans="7:7" ht="15.75" customHeight="1" x14ac:dyDescent="0.3">
      <c r="G102" s="20"/>
    </row>
    <row r="103" spans="7:7" ht="15.75" customHeight="1" x14ac:dyDescent="0.3">
      <c r="G103" s="20"/>
    </row>
    <row r="104" spans="7:7" ht="15.75" customHeight="1" x14ac:dyDescent="0.3">
      <c r="G104" s="20"/>
    </row>
    <row r="105" spans="7:7" ht="15.75" customHeight="1" x14ac:dyDescent="0.3">
      <c r="G105" s="20"/>
    </row>
    <row r="106" spans="7:7" ht="15.75" customHeight="1" x14ac:dyDescent="0.3">
      <c r="G106" s="20"/>
    </row>
    <row r="107" spans="7:7" ht="15.75" customHeight="1" x14ac:dyDescent="0.3">
      <c r="G107" s="20"/>
    </row>
    <row r="108" spans="7:7" ht="15.75" customHeight="1" x14ac:dyDescent="0.3">
      <c r="G108" s="20"/>
    </row>
    <row r="109" spans="7:7" ht="15.75" customHeight="1" x14ac:dyDescent="0.3">
      <c r="G109" s="20"/>
    </row>
    <row r="110" spans="7:7" ht="15.75" customHeight="1" x14ac:dyDescent="0.3">
      <c r="G110" s="20"/>
    </row>
    <row r="111" spans="7:7" ht="15.75" customHeight="1" x14ac:dyDescent="0.3">
      <c r="G111" s="20"/>
    </row>
    <row r="112" spans="7:7" ht="15.75" customHeight="1" x14ac:dyDescent="0.3">
      <c r="G112" s="20"/>
    </row>
    <row r="113" spans="7:7" ht="15.75" customHeight="1" x14ac:dyDescent="0.3">
      <c r="G113" s="20"/>
    </row>
    <row r="114" spans="7:7" ht="15.75" customHeight="1" x14ac:dyDescent="0.3">
      <c r="G114" s="20"/>
    </row>
    <row r="115" spans="7:7" ht="15.75" customHeight="1" x14ac:dyDescent="0.3">
      <c r="G115" s="20"/>
    </row>
    <row r="116" spans="7:7" ht="15.75" customHeight="1" x14ac:dyDescent="0.3">
      <c r="G116" s="20"/>
    </row>
    <row r="117" spans="7:7" ht="15.75" customHeight="1" x14ac:dyDescent="0.3">
      <c r="G117" s="20"/>
    </row>
    <row r="118" spans="7:7" ht="15.75" customHeight="1" x14ac:dyDescent="0.3">
      <c r="G118" s="20"/>
    </row>
    <row r="119" spans="7:7" ht="15.75" customHeight="1" x14ac:dyDescent="0.3">
      <c r="G119" s="20"/>
    </row>
    <row r="120" spans="7:7" ht="15.75" customHeight="1" x14ac:dyDescent="0.3">
      <c r="G120" s="20"/>
    </row>
    <row r="121" spans="7:7" ht="15.75" customHeight="1" x14ac:dyDescent="0.3">
      <c r="G121" s="20"/>
    </row>
    <row r="122" spans="7:7" ht="15.75" customHeight="1" x14ac:dyDescent="0.3">
      <c r="G122" s="20"/>
    </row>
    <row r="123" spans="7:7" ht="15.75" customHeight="1" x14ac:dyDescent="0.3">
      <c r="G123" s="20"/>
    </row>
    <row r="124" spans="7:7" ht="15.75" customHeight="1" x14ac:dyDescent="0.3">
      <c r="G124" s="20"/>
    </row>
    <row r="125" spans="7:7" ht="15.75" customHeight="1" x14ac:dyDescent="0.3">
      <c r="G125" s="20"/>
    </row>
    <row r="126" spans="7:7" ht="15.75" customHeight="1" x14ac:dyDescent="0.3">
      <c r="G126" s="20"/>
    </row>
    <row r="127" spans="7:7" ht="15.75" customHeight="1" x14ac:dyDescent="0.3">
      <c r="G127" s="20"/>
    </row>
    <row r="128" spans="7:7" ht="15.75" customHeight="1" x14ac:dyDescent="0.3">
      <c r="G128" s="20"/>
    </row>
    <row r="129" spans="7:7" ht="15.75" customHeight="1" x14ac:dyDescent="0.3">
      <c r="G129" s="20"/>
    </row>
    <row r="130" spans="7:7" ht="15.75" customHeight="1" x14ac:dyDescent="0.3">
      <c r="G130" s="20"/>
    </row>
    <row r="131" spans="7:7" ht="15.75" customHeight="1" x14ac:dyDescent="0.3">
      <c r="G131" s="20"/>
    </row>
    <row r="132" spans="7:7" ht="15.75" customHeight="1" x14ac:dyDescent="0.3">
      <c r="G132" s="20"/>
    </row>
    <row r="133" spans="7:7" ht="15.75" customHeight="1" x14ac:dyDescent="0.3">
      <c r="G133" s="20"/>
    </row>
    <row r="134" spans="7:7" ht="15.75" customHeight="1" x14ac:dyDescent="0.3">
      <c r="G134" s="20"/>
    </row>
    <row r="135" spans="7:7" ht="15.75" customHeight="1" x14ac:dyDescent="0.3">
      <c r="G135" s="20"/>
    </row>
    <row r="136" spans="7:7" ht="15.75" customHeight="1" x14ac:dyDescent="0.3">
      <c r="G136" s="20"/>
    </row>
    <row r="137" spans="7:7" ht="15.75" customHeight="1" x14ac:dyDescent="0.3">
      <c r="G137" s="20"/>
    </row>
    <row r="138" spans="7:7" ht="15.75" customHeight="1" x14ac:dyDescent="0.3">
      <c r="G138" s="20"/>
    </row>
    <row r="139" spans="7:7" ht="15.75" customHeight="1" x14ac:dyDescent="0.3">
      <c r="G139" s="20"/>
    </row>
    <row r="140" spans="7:7" ht="15.75" customHeight="1" x14ac:dyDescent="0.3">
      <c r="G140" s="20"/>
    </row>
    <row r="141" spans="7:7" ht="15.75" customHeight="1" x14ac:dyDescent="0.3">
      <c r="G141" s="20"/>
    </row>
    <row r="142" spans="7:7" ht="15.75" customHeight="1" x14ac:dyDescent="0.3">
      <c r="G142" s="20"/>
    </row>
    <row r="143" spans="7:7" ht="15.75" customHeight="1" x14ac:dyDescent="0.3">
      <c r="G143" s="20"/>
    </row>
    <row r="144" spans="7:7" ht="15.75" customHeight="1" x14ac:dyDescent="0.3">
      <c r="G144" s="20"/>
    </row>
    <row r="145" spans="7:7" ht="15.75" customHeight="1" x14ac:dyDescent="0.3">
      <c r="G145" s="20"/>
    </row>
    <row r="146" spans="7:7" ht="15.75" customHeight="1" x14ac:dyDescent="0.3">
      <c r="G146" s="20"/>
    </row>
    <row r="147" spans="7:7" ht="15.75" customHeight="1" x14ac:dyDescent="0.3">
      <c r="G147" s="20"/>
    </row>
    <row r="148" spans="7:7" ht="15.75" customHeight="1" x14ac:dyDescent="0.3">
      <c r="G148" s="20"/>
    </row>
    <row r="149" spans="7:7" ht="15.75" customHeight="1" x14ac:dyDescent="0.3">
      <c r="G149" s="20"/>
    </row>
    <row r="150" spans="7:7" ht="15.75" customHeight="1" x14ac:dyDescent="0.3">
      <c r="G150" s="20"/>
    </row>
    <row r="151" spans="7:7" ht="15.75" customHeight="1" x14ac:dyDescent="0.3">
      <c r="G151" s="20"/>
    </row>
    <row r="152" spans="7:7" ht="15.75" customHeight="1" x14ac:dyDescent="0.3">
      <c r="G152" s="20"/>
    </row>
    <row r="153" spans="7:7" ht="15.75" customHeight="1" x14ac:dyDescent="0.3">
      <c r="G153" s="20"/>
    </row>
    <row r="154" spans="7:7" ht="15.75" customHeight="1" x14ac:dyDescent="0.3">
      <c r="G154" s="20"/>
    </row>
    <row r="155" spans="7:7" ht="15.75" customHeight="1" x14ac:dyDescent="0.3">
      <c r="G155" s="20"/>
    </row>
    <row r="156" spans="7:7" ht="15.75" customHeight="1" x14ac:dyDescent="0.3">
      <c r="G156" s="20"/>
    </row>
    <row r="157" spans="7:7" ht="15.75" customHeight="1" x14ac:dyDescent="0.3">
      <c r="G157" s="20"/>
    </row>
    <row r="158" spans="7:7" ht="15.75" customHeight="1" x14ac:dyDescent="0.3">
      <c r="G158" s="20"/>
    </row>
    <row r="159" spans="7:7" ht="15.75" customHeight="1" x14ac:dyDescent="0.3">
      <c r="G159" s="20"/>
    </row>
    <row r="160" spans="7:7" ht="15.75" customHeight="1" x14ac:dyDescent="0.3">
      <c r="G160" s="20"/>
    </row>
    <row r="161" spans="7:7" ht="15.75" customHeight="1" x14ac:dyDescent="0.3">
      <c r="G161" s="20"/>
    </row>
    <row r="162" spans="7:7" ht="15.75" customHeight="1" x14ac:dyDescent="0.3">
      <c r="G162" s="20"/>
    </row>
    <row r="163" spans="7:7" ht="15.75" customHeight="1" x14ac:dyDescent="0.3">
      <c r="G163" s="20"/>
    </row>
    <row r="164" spans="7:7" ht="15.75" customHeight="1" x14ac:dyDescent="0.3">
      <c r="G164" s="20"/>
    </row>
    <row r="165" spans="7:7" ht="15.75" customHeight="1" x14ac:dyDescent="0.3">
      <c r="G165" s="20"/>
    </row>
    <row r="166" spans="7:7" ht="15.75" customHeight="1" x14ac:dyDescent="0.3">
      <c r="G166" s="20"/>
    </row>
    <row r="167" spans="7:7" ht="15.75" customHeight="1" x14ac:dyDescent="0.3">
      <c r="G167" s="20"/>
    </row>
    <row r="168" spans="7:7" ht="15.75" customHeight="1" x14ac:dyDescent="0.3">
      <c r="G168" s="20"/>
    </row>
    <row r="169" spans="7:7" ht="15.75" customHeight="1" x14ac:dyDescent="0.3">
      <c r="G169" s="20"/>
    </row>
    <row r="170" spans="7:7" ht="15.75" customHeight="1" x14ac:dyDescent="0.3">
      <c r="G170" s="20"/>
    </row>
    <row r="171" spans="7:7" ht="15.75" customHeight="1" x14ac:dyDescent="0.3">
      <c r="G171" s="20"/>
    </row>
    <row r="172" spans="7:7" ht="15.75" customHeight="1" x14ac:dyDescent="0.3">
      <c r="G172" s="20"/>
    </row>
    <row r="173" spans="7:7" ht="15.75" customHeight="1" x14ac:dyDescent="0.3">
      <c r="G173" s="20"/>
    </row>
    <row r="174" spans="7:7" ht="15.75" customHeight="1" x14ac:dyDescent="0.3">
      <c r="G174" s="20"/>
    </row>
    <row r="175" spans="7:7" ht="15.75" customHeight="1" x14ac:dyDescent="0.3">
      <c r="G175" s="20"/>
    </row>
    <row r="176" spans="7:7" ht="15.75" customHeight="1" x14ac:dyDescent="0.3">
      <c r="G176" s="20"/>
    </row>
    <row r="177" spans="7:7" ht="15.75" customHeight="1" x14ac:dyDescent="0.3">
      <c r="G177" s="20"/>
    </row>
    <row r="178" spans="7:7" ht="15.75" customHeight="1" x14ac:dyDescent="0.3">
      <c r="G178" s="20"/>
    </row>
    <row r="179" spans="7:7" ht="15.75" customHeight="1" x14ac:dyDescent="0.3">
      <c r="G179" s="20"/>
    </row>
    <row r="180" spans="7:7" ht="15.75" customHeight="1" x14ac:dyDescent="0.3">
      <c r="G180" s="20"/>
    </row>
    <row r="181" spans="7:7" ht="15.75" customHeight="1" x14ac:dyDescent="0.3">
      <c r="G181" s="20"/>
    </row>
    <row r="182" spans="7:7" ht="15.75" customHeight="1" x14ac:dyDescent="0.3">
      <c r="G182" s="20"/>
    </row>
    <row r="183" spans="7:7" ht="15.75" customHeight="1" x14ac:dyDescent="0.3">
      <c r="G183" s="20"/>
    </row>
    <row r="184" spans="7:7" ht="15.75" customHeight="1" x14ac:dyDescent="0.3">
      <c r="G184" s="20"/>
    </row>
    <row r="185" spans="7:7" ht="15.75" customHeight="1" x14ac:dyDescent="0.3">
      <c r="G185" s="20"/>
    </row>
    <row r="186" spans="7:7" ht="15.75" customHeight="1" x14ac:dyDescent="0.3">
      <c r="G186" s="20"/>
    </row>
    <row r="187" spans="7:7" ht="15.75" customHeight="1" x14ac:dyDescent="0.3">
      <c r="G187" s="20"/>
    </row>
    <row r="188" spans="7:7" ht="15.75" customHeight="1" x14ac:dyDescent="0.3">
      <c r="G188" s="20"/>
    </row>
    <row r="189" spans="7:7" ht="15.75" customHeight="1" x14ac:dyDescent="0.3">
      <c r="G189" s="20"/>
    </row>
    <row r="190" spans="7:7" ht="15.75" customHeight="1" x14ac:dyDescent="0.3">
      <c r="G190" s="20"/>
    </row>
    <row r="191" spans="7:7" ht="15.75" customHeight="1" x14ac:dyDescent="0.3">
      <c r="G191" s="20"/>
    </row>
    <row r="192" spans="7:7" ht="15.75" customHeight="1" x14ac:dyDescent="0.3">
      <c r="G192" s="20"/>
    </row>
    <row r="193" spans="7:7" ht="15.75" customHeight="1" x14ac:dyDescent="0.3">
      <c r="G193" s="20"/>
    </row>
    <row r="194" spans="7:7" ht="15.75" customHeight="1" x14ac:dyDescent="0.3">
      <c r="G194" s="20"/>
    </row>
    <row r="195" spans="7:7" ht="15.75" customHeight="1" x14ac:dyDescent="0.3">
      <c r="G195" s="20"/>
    </row>
    <row r="196" spans="7:7" ht="15.75" customHeight="1" x14ac:dyDescent="0.3">
      <c r="G196" s="20"/>
    </row>
    <row r="197" spans="7:7" ht="15.75" customHeight="1" x14ac:dyDescent="0.3">
      <c r="G197" s="20"/>
    </row>
    <row r="198" spans="7:7" ht="15.75" customHeight="1" x14ac:dyDescent="0.3">
      <c r="G198" s="20"/>
    </row>
    <row r="199" spans="7:7" ht="15.75" customHeight="1" x14ac:dyDescent="0.3">
      <c r="G199" s="20"/>
    </row>
    <row r="200" spans="7:7" ht="15.75" customHeight="1" x14ac:dyDescent="0.3">
      <c r="G200" s="20"/>
    </row>
    <row r="201" spans="7:7" ht="15.75" customHeight="1" x14ac:dyDescent="0.3">
      <c r="G201" s="20"/>
    </row>
    <row r="202" spans="7:7" ht="15.75" customHeight="1" x14ac:dyDescent="0.3">
      <c r="G202" s="20"/>
    </row>
    <row r="203" spans="7:7" ht="15.75" customHeight="1" x14ac:dyDescent="0.3">
      <c r="G203" s="20"/>
    </row>
    <row r="204" spans="7:7" ht="15.75" customHeight="1" x14ac:dyDescent="0.3">
      <c r="G204" s="20"/>
    </row>
    <row r="205" spans="7:7" ht="15.75" customHeight="1" x14ac:dyDescent="0.3">
      <c r="G205" s="20"/>
    </row>
    <row r="206" spans="7:7" ht="15.75" customHeight="1" x14ac:dyDescent="0.3">
      <c r="G206" s="20"/>
    </row>
    <row r="207" spans="7:7" ht="15.75" customHeight="1" x14ac:dyDescent="0.3">
      <c r="G207" s="20"/>
    </row>
    <row r="208" spans="7:7" ht="15.75" customHeight="1" x14ac:dyDescent="0.3">
      <c r="G208" s="20"/>
    </row>
    <row r="209" spans="7:7" ht="15.75" customHeight="1" x14ac:dyDescent="0.3">
      <c r="G209" s="20"/>
    </row>
    <row r="210" spans="7:7" ht="15.75" customHeight="1" x14ac:dyDescent="0.3">
      <c r="G210" s="20"/>
    </row>
    <row r="211" spans="7:7" ht="15.75" customHeight="1" x14ac:dyDescent="0.3">
      <c r="G211" s="20"/>
    </row>
    <row r="212" spans="7:7" ht="15.75" customHeight="1" x14ac:dyDescent="0.3">
      <c r="G212" s="20"/>
    </row>
    <row r="213" spans="7:7" ht="15.75" customHeight="1" x14ac:dyDescent="0.3">
      <c r="G213" s="20"/>
    </row>
    <row r="214" spans="7:7" ht="15.75" customHeight="1" x14ac:dyDescent="0.3">
      <c r="G214" s="20"/>
    </row>
    <row r="215" spans="7:7" ht="15.75" customHeight="1" x14ac:dyDescent="0.3">
      <c r="G215" s="20"/>
    </row>
    <row r="216" spans="7:7" ht="15.75" customHeight="1" x14ac:dyDescent="0.3">
      <c r="G216" s="20"/>
    </row>
    <row r="217" spans="7:7" ht="15.75" customHeight="1" x14ac:dyDescent="0.3">
      <c r="G217" s="20"/>
    </row>
    <row r="218" spans="7:7" ht="15.75" customHeight="1" x14ac:dyDescent="0.3">
      <c r="G218" s="20"/>
    </row>
    <row r="219" spans="7:7" ht="15.75" customHeight="1" x14ac:dyDescent="0.3">
      <c r="G219" s="20"/>
    </row>
    <row r="220" spans="7:7" ht="15.75" customHeight="1" x14ac:dyDescent="0.3">
      <c r="G220" s="20"/>
    </row>
    <row r="221" spans="7:7" ht="15.75" customHeight="1" x14ac:dyDescent="0.3">
      <c r="G221" s="20"/>
    </row>
    <row r="222" spans="7:7" ht="15.75" customHeight="1" x14ac:dyDescent="0.3">
      <c r="G222" s="20"/>
    </row>
    <row r="223" spans="7:7" ht="15.75" customHeight="1" x14ac:dyDescent="0.3">
      <c r="G223" s="20"/>
    </row>
    <row r="224" spans="7:7" ht="15.75" customHeight="1" x14ac:dyDescent="0.3">
      <c r="G224" s="20"/>
    </row>
    <row r="225" spans="7:7" ht="15.75" customHeight="1" x14ac:dyDescent="0.3">
      <c r="G225" s="20"/>
    </row>
    <row r="226" spans="7:7" ht="15.75" customHeight="1" x14ac:dyDescent="0.3">
      <c r="G226" s="20"/>
    </row>
    <row r="227" spans="7:7" ht="15.75" customHeight="1" x14ac:dyDescent="0.3">
      <c r="G227" s="20"/>
    </row>
    <row r="228" spans="7:7" ht="15.75" customHeight="1" x14ac:dyDescent="0.3">
      <c r="G228" s="20"/>
    </row>
    <row r="229" spans="7:7" ht="15.75" customHeight="1" x14ac:dyDescent="0.3">
      <c r="G229" s="20"/>
    </row>
    <row r="230" spans="7:7" ht="15.75" customHeight="1" x14ac:dyDescent="0.3">
      <c r="G230" s="20"/>
    </row>
    <row r="231" spans="7:7" ht="15.75" customHeight="1" x14ac:dyDescent="0.3">
      <c r="G231" s="20"/>
    </row>
    <row r="232" spans="7:7" ht="15.75" customHeight="1" x14ac:dyDescent="0.3">
      <c r="G232" s="20"/>
    </row>
    <row r="233" spans="7:7" ht="15.75" customHeight="1" x14ac:dyDescent="0.3">
      <c r="G233" s="20"/>
    </row>
    <row r="234" spans="7:7" ht="15.75" customHeight="1" x14ac:dyDescent="0.3">
      <c r="G234" s="20"/>
    </row>
    <row r="235" spans="7:7" ht="15.75" customHeight="1" x14ac:dyDescent="0.3">
      <c r="G235" s="20"/>
    </row>
    <row r="236" spans="7:7" ht="15.75" customHeight="1" x14ac:dyDescent="0.3">
      <c r="G236" s="20"/>
    </row>
    <row r="237" spans="7:7" ht="15.75" customHeight="1" x14ac:dyDescent="0.3">
      <c r="G237" s="20"/>
    </row>
    <row r="238" spans="7:7" ht="15.75" customHeight="1" x14ac:dyDescent="0.3">
      <c r="G238" s="20"/>
    </row>
    <row r="239" spans="7:7" ht="15.75" customHeight="1" x14ac:dyDescent="0.3">
      <c r="G239" s="20"/>
    </row>
    <row r="240" spans="7:7" ht="15.75" customHeight="1" x14ac:dyDescent="0.3">
      <c r="G240" s="20"/>
    </row>
    <row r="241" spans="7:7" ht="15.75" customHeight="1" x14ac:dyDescent="0.3">
      <c r="G241" s="20"/>
    </row>
    <row r="242" spans="7:7" ht="15.75" customHeight="1" x14ac:dyDescent="0.3">
      <c r="G242" s="20"/>
    </row>
    <row r="243" spans="7:7" ht="15.75" customHeight="1" x14ac:dyDescent="0.3">
      <c r="G243" s="20"/>
    </row>
    <row r="244" spans="7:7" ht="15.75" customHeight="1" x14ac:dyDescent="0.3">
      <c r="G244" s="20"/>
    </row>
    <row r="245" spans="7:7" ht="15.75" customHeight="1" x14ac:dyDescent="0.3">
      <c r="G245" s="20"/>
    </row>
    <row r="246" spans="7:7" ht="15.75" customHeight="1" x14ac:dyDescent="0.3">
      <c r="G246" s="20"/>
    </row>
    <row r="247" spans="7:7" ht="15.75" customHeight="1" x14ac:dyDescent="0.3">
      <c r="G247" s="20"/>
    </row>
    <row r="248" spans="7:7" ht="15.75" customHeight="1" x14ac:dyDescent="0.3">
      <c r="G248" s="20"/>
    </row>
    <row r="249" spans="7:7" ht="15.75" customHeight="1" x14ac:dyDescent="0.3">
      <c r="G249" s="20"/>
    </row>
    <row r="250" spans="7:7" ht="15.75" customHeight="1" x14ac:dyDescent="0.3">
      <c r="G250" s="20"/>
    </row>
    <row r="251" spans="7:7" ht="15.75" customHeight="1" x14ac:dyDescent="0.3">
      <c r="G251" s="20"/>
    </row>
    <row r="252" spans="7:7" ht="15.75" customHeight="1" x14ac:dyDescent="0.3">
      <c r="G252" s="20"/>
    </row>
    <row r="253" spans="7:7" ht="15.75" customHeight="1" x14ac:dyDescent="0.3">
      <c r="G253" s="20"/>
    </row>
    <row r="254" spans="7:7" ht="15.75" customHeight="1" x14ac:dyDescent="0.3">
      <c r="G254" s="20"/>
    </row>
    <row r="255" spans="7:7" ht="15.75" customHeight="1" x14ac:dyDescent="0.3">
      <c r="G255" s="20"/>
    </row>
    <row r="256" spans="7:7" ht="15.75" customHeight="1" x14ac:dyDescent="0.3">
      <c r="G256" s="20"/>
    </row>
    <row r="257" spans="7:7" ht="15.75" customHeight="1" x14ac:dyDescent="0.3">
      <c r="G257" s="20"/>
    </row>
    <row r="258" spans="7:7" ht="15.75" customHeight="1" x14ac:dyDescent="0.3">
      <c r="G258" s="20"/>
    </row>
    <row r="259" spans="7:7" ht="15.75" customHeight="1" x14ac:dyDescent="0.3">
      <c r="G259" s="20"/>
    </row>
    <row r="260" spans="7:7" ht="15.75" customHeight="1" x14ac:dyDescent="0.3">
      <c r="G260" s="20"/>
    </row>
    <row r="261" spans="7:7" ht="15.75" customHeight="1" x14ac:dyDescent="0.3">
      <c r="G261" s="20"/>
    </row>
    <row r="262" spans="7:7" ht="15.75" customHeight="1" x14ac:dyDescent="0.3">
      <c r="G262" s="20"/>
    </row>
    <row r="263" spans="7:7" ht="15.75" customHeight="1" x14ac:dyDescent="0.3">
      <c r="G263" s="20"/>
    </row>
    <row r="264" spans="7:7" ht="15.75" customHeight="1" x14ac:dyDescent="0.3">
      <c r="G264" s="20"/>
    </row>
    <row r="265" spans="7:7" ht="15.75" customHeight="1" x14ac:dyDescent="0.3">
      <c r="G265" s="20"/>
    </row>
    <row r="266" spans="7:7" ht="15.75" customHeight="1" x14ac:dyDescent="0.3">
      <c r="G266" s="20"/>
    </row>
    <row r="267" spans="7:7" ht="15.75" customHeight="1" x14ac:dyDescent="0.3">
      <c r="G267" s="20"/>
    </row>
    <row r="268" spans="7:7" ht="15.75" customHeight="1" x14ac:dyDescent="0.3">
      <c r="G268" s="20"/>
    </row>
    <row r="269" spans="7:7" ht="15.75" customHeight="1" x14ac:dyDescent="0.3">
      <c r="G269" s="20"/>
    </row>
    <row r="270" spans="7:7" ht="15.75" customHeight="1" x14ac:dyDescent="0.3">
      <c r="G270" s="20"/>
    </row>
    <row r="271" spans="7:7" ht="15.75" customHeight="1" x14ac:dyDescent="0.3">
      <c r="G271" s="20"/>
    </row>
    <row r="272" spans="7:7" ht="15.75" customHeight="1" x14ac:dyDescent="0.3">
      <c r="G272" s="20"/>
    </row>
    <row r="273" spans="7:7" ht="15.75" customHeight="1" x14ac:dyDescent="0.3">
      <c r="G273" s="20"/>
    </row>
    <row r="274" spans="7:7" ht="15.75" customHeight="1" x14ac:dyDescent="0.3">
      <c r="G274" s="20"/>
    </row>
    <row r="275" spans="7:7" ht="15.75" customHeight="1" x14ac:dyDescent="0.3">
      <c r="G275" s="20"/>
    </row>
    <row r="276" spans="7:7" ht="15.75" customHeight="1" x14ac:dyDescent="0.3">
      <c r="G276" s="20"/>
    </row>
    <row r="277" spans="7:7" ht="15.75" customHeight="1" x14ac:dyDescent="0.3">
      <c r="G277" s="20"/>
    </row>
    <row r="278" spans="7:7" ht="15.75" customHeight="1" x14ac:dyDescent="0.3">
      <c r="G278" s="20"/>
    </row>
    <row r="279" spans="7:7" ht="15.75" customHeight="1" x14ac:dyDescent="0.3">
      <c r="G279" s="20"/>
    </row>
    <row r="280" spans="7:7" ht="15.75" customHeight="1" x14ac:dyDescent="0.3">
      <c r="G280" s="20"/>
    </row>
    <row r="281" spans="7:7" ht="15.75" customHeight="1" x14ac:dyDescent="0.3">
      <c r="G281" s="20"/>
    </row>
    <row r="282" spans="7:7" ht="15.75" customHeight="1" x14ac:dyDescent="0.3">
      <c r="G282" s="20"/>
    </row>
    <row r="283" spans="7:7" ht="15.75" customHeight="1" x14ac:dyDescent="0.3">
      <c r="G283" s="20"/>
    </row>
    <row r="284" spans="7:7" ht="15.75" customHeight="1" x14ac:dyDescent="0.3">
      <c r="G284" s="20"/>
    </row>
    <row r="285" spans="7:7" ht="15.75" customHeight="1" x14ac:dyDescent="0.3">
      <c r="G285" s="20"/>
    </row>
    <row r="286" spans="7:7" ht="15.75" customHeight="1" x14ac:dyDescent="0.3">
      <c r="G286" s="20"/>
    </row>
    <row r="287" spans="7:7" ht="15.75" customHeight="1" x14ac:dyDescent="0.3">
      <c r="G287" s="20"/>
    </row>
    <row r="288" spans="7:7" ht="15.75" customHeight="1" x14ac:dyDescent="0.3">
      <c r="G288" s="20"/>
    </row>
    <row r="289" spans="7:7" ht="15.75" customHeight="1" x14ac:dyDescent="0.3">
      <c r="G289" s="20"/>
    </row>
    <row r="290" spans="7:7" ht="15.75" customHeight="1" x14ac:dyDescent="0.3">
      <c r="G290" s="20"/>
    </row>
    <row r="291" spans="7:7" ht="15.75" customHeight="1" x14ac:dyDescent="0.3">
      <c r="G291" s="20"/>
    </row>
    <row r="292" spans="7:7" ht="15.75" customHeight="1" x14ac:dyDescent="0.3">
      <c r="G292" s="20"/>
    </row>
    <row r="293" spans="7:7" ht="15.75" customHeight="1" x14ac:dyDescent="0.3">
      <c r="G293" s="20"/>
    </row>
    <row r="294" spans="7:7" ht="15.75" customHeight="1" x14ac:dyDescent="0.3">
      <c r="G294" s="20"/>
    </row>
    <row r="295" spans="7:7" ht="15.75" customHeight="1" x14ac:dyDescent="0.3">
      <c r="G295" s="20"/>
    </row>
    <row r="296" spans="7:7" ht="15.75" customHeight="1" x14ac:dyDescent="0.3">
      <c r="G296" s="20"/>
    </row>
    <row r="297" spans="7:7" ht="15.75" customHeight="1" x14ac:dyDescent="0.3">
      <c r="G297" s="20"/>
    </row>
    <row r="298" spans="7:7" ht="15.75" customHeight="1" x14ac:dyDescent="0.3">
      <c r="G298" s="20"/>
    </row>
    <row r="299" spans="7:7" ht="15.75" customHeight="1" x14ac:dyDescent="0.3">
      <c r="G299" s="20"/>
    </row>
    <row r="300" spans="7:7" ht="15.75" customHeight="1" x14ac:dyDescent="0.3">
      <c r="G300" s="20"/>
    </row>
    <row r="301" spans="7:7" ht="15.75" customHeight="1" x14ac:dyDescent="0.3">
      <c r="G301" s="20"/>
    </row>
    <row r="302" spans="7:7" ht="15.75" customHeight="1" x14ac:dyDescent="0.3">
      <c r="G302" s="20"/>
    </row>
    <row r="303" spans="7:7" ht="15.75" customHeight="1" x14ac:dyDescent="0.3">
      <c r="G303" s="20"/>
    </row>
    <row r="304" spans="7:7" ht="15.75" customHeight="1" x14ac:dyDescent="0.3">
      <c r="G304" s="20"/>
    </row>
    <row r="305" spans="7:7" ht="15.75" customHeight="1" x14ac:dyDescent="0.3">
      <c r="G305" s="20"/>
    </row>
    <row r="306" spans="7:7" ht="15.75" customHeight="1" x14ac:dyDescent="0.3">
      <c r="G306" s="20"/>
    </row>
    <row r="307" spans="7:7" ht="15.75" customHeight="1" x14ac:dyDescent="0.3">
      <c r="G307" s="20"/>
    </row>
    <row r="308" spans="7:7" ht="15.75" customHeight="1" x14ac:dyDescent="0.3">
      <c r="G308" s="20"/>
    </row>
    <row r="309" spans="7:7" ht="15.75" customHeight="1" x14ac:dyDescent="0.3">
      <c r="G309" s="20"/>
    </row>
    <row r="310" spans="7:7" ht="15.75" customHeight="1" x14ac:dyDescent="0.3">
      <c r="G310" s="20"/>
    </row>
    <row r="311" spans="7:7" ht="15.75" customHeight="1" x14ac:dyDescent="0.3">
      <c r="G311" s="20"/>
    </row>
    <row r="312" spans="7:7" ht="15.75" customHeight="1" x14ac:dyDescent="0.3">
      <c r="G312" s="20"/>
    </row>
    <row r="313" spans="7:7" ht="15.75" customHeight="1" x14ac:dyDescent="0.3">
      <c r="G313" s="20"/>
    </row>
    <row r="314" spans="7:7" ht="15.75" customHeight="1" x14ac:dyDescent="0.3">
      <c r="G314" s="20"/>
    </row>
    <row r="315" spans="7:7" ht="15.75" customHeight="1" x14ac:dyDescent="0.3">
      <c r="G315" s="20"/>
    </row>
    <row r="316" spans="7:7" ht="15.75" customHeight="1" x14ac:dyDescent="0.3">
      <c r="G316" s="20"/>
    </row>
    <row r="317" spans="7:7" ht="15.75" customHeight="1" x14ac:dyDescent="0.3">
      <c r="G317" s="20"/>
    </row>
    <row r="318" spans="7:7" ht="15.75" customHeight="1" x14ac:dyDescent="0.3">
      <c r="G318" s="20"/>
    </row>
    <row r="319" spans="7:7" ht="15.75" customHeight="1" x14ac:dyDescent="0.3">
      <c r="G319" s="20"/>
    </row>
    <row r="320" spans="7:7" ht="15.75" customHeight="1" x14ac:dyDescent="0.3">
      <c r="G320" s="20"/>
    </row>
    <row r="321" spans="7:7" ht="15.75" customHeight="1" x14ac:dyDescent="0.3">
      <c r="G321" s="20"/>
    </row>
    <row r="322" spans="7:7" ht="15.75" customHeight="1" x14ac:dyDescent="0.3">
      <c r="G322" s="20"/>
    </row>
    <row r="323" spans="7:7" ht="15.75" customHeight="1" x14ac:dyDescent="0.3">
      <c r="G323" s="20"/>
    </row>
    <row r="324" spans="7:7" ht="15.75" customHeight="1" x14ac:dyDescent="0.3">
      <c r="G324" s="20"/>
    </row>
    <row r="325" spans="7:7" ht="15.75" customHeight="1" x14ac:dyDescent="0.3">
      <c r="G325" s="20"/>
    </row>
    <row r="326" spans="7:7" ht="15.75" customHeight="1" x14ac:dyDescent="0.3">
      <c r="G326" s="20"/>
    </row>
    <row r="327" spans="7:7" ht="15.75" customHeight="1" x14ac:dyDescent="0.3">
      <c r="G327" s="20"/>
    </row>
    <row r="328" spans="7:7" ht="15.75" customHeight="1" x14ac:dyDescent="0.3">
      <c r="G328" s="20"/>
    </row>
    <row r="329" spans="7:7" ht="15.75" customHeight="1" x14ac:dyDescent="0.3">
      <c r="G329" s="20"/>
    </row>
    <row r="330" spans="7:7" ht="15.75" customHeight="1" x14ac:dyDescent="0.3">
      <c r="G330" s="20"/>
    </row>
    <row r="331" spans="7:7" ht="15.75" customHeight="1" x14ac:dyDescent="0.3">
      <c r="G331" s="20"/>
    </row>
    <row r="332" spans="7:7" ht="15.75" customHeight="1" x14ac:dyDescent="0.3">
      <c r="G332" s="20"/>
    </row>
    <row r="333" spans="7:7" ht="15.75" customHeight="1" x14ac:dyDescent="0.3">
      <c r="G333" s="20"/>
    </row>
    <row r="334" spans="7:7" ht="15.75" customHeight="1" x14ac:dyDescent="0.3">
      <c r="G334" s="20"/>
    </row>
    <row r="335" spans="7:7" ht="15.75" customHeight="1" x14ac:dyDescent="0.3">
      <c r="G335" s="20"/>
    </row>
    <row r="336" spans="7:7" ht="15.75" customHeight="1" x14ac:dyDescent="0.3">
      <c r="G336" s="20"/>
    </row>
    <row r="337" spans="7:7" ht="15.75" customHeight="1" x14ac:dyDescent="0.3">
      <c r="G337" s="20"/>
    </row>
    <row r="338" spans="7:7" ht="15.75" customHeight="1" x14ac:dyDescent="0.3">
      <c r="G338" s="20"/>
    </row>
    <row r="339" spans="7:7" ht="15.75" customHeight="1" x14ac:dyDescent="0.3">
      <c r="G339" s="20"/>
    </row>
    <row r="340" spans="7:7" ht="15.75" customHeight="1" x14ac:dyDescent="0.3">
      <c r="G340" s="20"/>
    </row>
    <row r="341" spans="7:7" ht="15.75" customHeight="1" x14ac:dyDescent="0.3">
      <c r="G341" s="20"/>
    </row>
    <row r="342" spans="7:7" ht="15.75" customHeight="1" x14ac:dyDescent="0.3">
      <c r="G342" s="20"/>
    </row>
    <row r="343" spans="7:7" ht="15.75" customHeight="1" x14ac:dyDescent="0.3">
      <c r="G343" s="20"/>
    </row>
    <row r="344" spans="7:7" ht="15.75" customHeight="1" x14ac:dyDescent="0.3">
      <c r="G344" s="20"/>
    </row>
    <row r="345" spans="7:7" ht="15.75" customHeight="1" x14ac:dyDescent="0.3">
      <c r="G345" s="20"/>
    </row>
    <row r="346" spans="7:7" ht="15.75" customHeight="1" x14ac:dyDescent="0.3">
      <c r="G346" s="20"/>
    </row>
    <row r="347" spans="7:7" ht="15.75" customHeight="1" x14ac:dyDescent="0.3">
      <c r="G347" s="20"/>
    </row>
    <row r="348" spans="7:7" ht="15.75" customHeight="1" x14ac:dyDescent="0.3">
      <c r="G348" s="20"/>
    </row>
    <row r="349" spans="7:7" ht="15.75" customHeight="1" x14ac:dyDescent="0.3">
      <c r="G349" s="20"/>
    </row>
    <row r="350" spans="7:7" ht="15.75" customHeight="1" x14ac:dyDescent="0.3">
      <c r="G350" s="20"/>
    </row>
    <row r="351" spans="7:7" ht="15.75" customHeight="1" x14ac:dyDescent="0.3">
      <c r="G351" s="20"/>
    </row>
    <row r="352" spans="7:7" ht="15.75" customHeight="1" x14ac:dyDescent="0.3">
      <c r="G352" s="20"/>
    </row>
    <row r="353" spans="7:7" ht="15.75" customHeight="1" x14ac:dyDescent="0.3">
      <c r="G353" s="20"/>
    </row>
    <row r="354" spans="7:7" ht="15.75" customHeight="1" x14ac:dyDescent="0.3">
      <c r="G354" s="20"/>
    </row>
    <row r="355" spans="7:7" ht="15.75" customHeight="1" x14ac:dyDescent="0.3">
      <c r="G355" s="20"/>
    </row>
    <row r="356" spans="7:7" ht="15.75" customHeight="1" x14ac:dyDescent="0.3">
      <c r="G356" s="20"/>
    </row>
    <row r="357" spans="7:7" ht="15.75" customHeight="1" x14ac:dyDescent="0.3">
      <c r="G357" s="20"/>
    </row>
    <row r="358" spans="7:7" ht="15.75" customHeight="1" x14ac:dyDescent="0.3">
      <c r="G358" s="20"/>
    </row>
    <row r="359" spans="7:7" ht="15.75" customHeight="1" x14ac:dyDescent="0.3">
      <c r="G359" s="20"/>
    </row>
    <row r="360" spans="7:7" ht="15.75" customHeight="1" x14ac:dyDescent="0.3">
      <c r="G360" s="20"/>
    </row>
    <row r="361" spans="7:7" ht="15.75" customHeight="1" x14ac:dyDescent="0.3">
      <c r="G361" s="20"/>
    </row>
    <row r="362" spans="7:7" ht="15.75" customHeight="1" x14ac:dyDescent="0.3">
      <c r="G362" s="20"/>
    </row>
    <row r="363" spans="7:7" ht="15.75" customHeight="1" x14ac:dyDescent="0.3">
      <c r="G363" s="20"/>
    </row>
    <row r="364" spans="7:7" ht="15.75" customHeight="1" x14ac:dyDescent="0.3">
      <c r="G364" s="20"/>
    </row>
    <row r="365" spans="7:7" ht="15.75" customHeight="1" x14ac:dyDescent="0.3">
      <c r="G365" s="20"/>
    </row>
    <row r="366" spans="7:7" ht="15.75" customHeight="1" x14ac:dyDescent="0.3">
      <c r="G366" s="20"/>
    </row>
    <row r="367" spans="7:7" ht="15.75" customHeight="1" x14ac:dyDescent="0.3">
      <c r="G367" s="20"/>
    </row>
    <row r="368" spans="7:7" ht="15.75" customHeight="1" x14ac:dyDescent="0.3">
      <c r="G368" s="20"/>
    </row>
    <row r="369" spans="7:7" ht="15.75" customHeight="1" x14ac:dyDescent="0.3">
      <c r="G369" s="20"/>
    </row>
    <row r="370" spans="7:7" ht="15.75" customHeight="1" x14ac:dyDescent="0.3">
      <c r="G370" s="20"/>
    </row>
    <row r="371" spans="7:7" ht="15.75" customHeight="1" x14ac:dyDescent="0.3">
      <c r="G371" s="20"/>
    </row>
    <row r="372" spans="7:7" ht="15.75" customHeight="1" x14ac:dyDescent="0.3">
      <c r="G372" s="20"/>
    </row>
    <row r="373" spans="7:7" ht="15.75" customHeight="1" x14ac:dyDescent="0.3">
      <c r="G373" s="20"/>
    </row>
    <row r="374" spans="7:7" ht="15.75" customHeight="1" x14ac:dyDescent="0.3">
      <c r="G374" s="20"/>
    </row>
    <row r="375" spans="7:7" ht="15.75" customHeight="1" x14ac:dyDescent="0.3">
      <c r="G375" s="20"/>
    </row>
    <row r="376" spans="7:7" ht="15.75" customHeight="1" x14ac:dyDescent="0.3">
      <c r="G376" s="20"/>
    </row>
    <row r="377" spans="7:7" ht="15.75" customHeight="1" x14ac:dyDescent="0.3">
      <c r="G377" s="20"/>
    </row>
    <row r="378" spans="7:7" ht="15.75" customHeight="1" x14ac:dyDescent="0.3">
      <c r="G378" s="20"/>
    </row>
    <row r="379" spans="7:7" ht="15.75" customHeight="1" x14ac:dyDescent="0.3">
      <c r="G379" s="20"/>
    </row>
    <row r="380" spans="7:7" ht="15.75" customHeight="1" x14ac:dyDescent="0.3">
      <c r="G380" s="20"/>
    </row>
    <row r="381" spans="7:7" ht="15.75" customHeight="1" x14ac:dyDescent="0.3">
      <c r="G381" s="20"/>
    </row>
    <row r="382" spans="7:7" ht="15.75" customHeight="1" x14ac:dyDescent="0.3">
      <c r="G382" s="20"/>
    </row>
    <row r="383" spans="7:7" ht="15.75" customHeight="1" x14ac:dyDescent="0.3">
      <c r="G383" s="20"/>
    </row>
    <row r="384" spans="7:7" ht="15.75" customHeight="1" x14ac:dyDescent="0.3">
      <c r="G384" s="20"/>
    </row>
    <row r="385" spans="7:7" ht="15.75" customHeight="1" x14ac:dyDescent="0.3">
      <c r="G385" s="20"/>
    </row>
    <row r="386" spans="7:7" ht="15.75" customHeight="1" x14ac:dyDescent="0.3">
      <c r="G386" s="20"/>
    </row>
    <row r="387" spans="7:7" ht="15.75" customHeight="1" x14ac:dyDescent="0.3">
      <c r="G387" s="20"/>
    </row>
    <row r="388" spans="7:7" ht="15.75" customHeight="1" x14ac:dyDescent="0.3">
      <c r="G388" s="20"/>
    </row>
    <row r="389" spans="7:7" ht="15.75" customHeight="1" x14ac:dyDescent="0.3">
      <c r="G389" s="20"/>
    </row>
    <row r="390" spans="7:7" ht="15.75" customHeight="1" x14ac:dyDescent="0.3">
      <c r="G390" s="20"/>
    </row>
    <row r="391" spans="7:7" ht="15.75" customHeight="1" x14ac:dyDescent="0.3">
      <c r="G391" s="20"/>
    </row>
    <row r="392" spans="7:7" ht="15.75" customHeight="1" x14ac:dyDescent="0.3">
      <c r="G392" s="20"/>
    </row>
    <row r="393" spans="7:7" ht="15.75" customHeight="1" x14ac:dyDescent="0.3">
      <c r="G393" s="20"/>
    </row>
    <row r="394" spans="7:7" ht="15.75" customHeight="1" x14ac:dyDescent="0.3">
      <c r="G394" s="20"/>
    </row>
    <row r="395" spans="7:7" ht="15.75" customHeight="1" x14ac:dyDescent="0.3">
      <c r="G395" s="20"/>
    </row>
    <row r="396" spans="7:7" ht="15.75" customHeight="1" x14ac:dyDescent="0.3">
      <c r="G396" s="20"/>
    </row>
    <row r="397" spans="7:7" ht="15.75" customHeight="1" x14ac:dyDescent="0.3">
      <c r="G397" s="20"/>
    </row>
    <row r="398" spans="7:7" ht="15.75" customHeight="1" x14ac:dyDescent="0.3">
      <c r="G398" s="20"/>
    </row>
    <row r="399" spans="7:7" ht="15.75" customHeight="1" x14ac:dyDescent="0.3">
      <c r="G399" s="20"/>
    </row>
    <row r="400" spans="7:7" ht="15.75" customHeight="1" x14ac:dyDescent="0.3">
      <c r="G400" s="20"/>
    </row>
    <row r="401" spans="7:7" ht="15.75" customHeight="1" x14ac:dyDescent="0.3">
      <c r="G401" s="20"/>
    </row>
    <row r="402" spans="7:7" ht="15.75" customHeight="1" x14ac:dyDescent="0.3">
      <c r="G402" s="20"/>
    </row>
    <row r="403" spans="7:7" ht="15.75" customHeight="1" x14ac:dyDescent="0.3">
      <c r="G403" s="20"/>
    </row>
    <row r="404" spans="7:7" ht="15.75" customHeight="1" x14ac:dyDescent="0.3">
      <c r="G404" s="20"/>
    </row>
    <row r="405" spans="7:7" ht="15.75" customHeight="1" x14ac:dyDescent="0.3">
      <c r="G405" s="20"/>
    </row>
    <row r="406" spans="7:7" ht="15.75" customHeight="1" x14ac:dyDescent="0.3">
      <c r="G406" s="20"/>
    </row>
    <row r="407" spans="7:7" ht="15.75" customHeight="1" x14ac:dyDescent="0.3">
      <c r="G407" s="20"/>
    </row>
    <row r="408" spans="7:7" ht="15.75" customHeight="1" x14ac:dyDescent="0.3">
      <c r="G408" s="20"/>
    </row>
    <row r="409" spans="7:7" ht="15.75" customHeight="1" x14ac:dyDescent="0.3">
      <c r="G409" s="20"/>
    </row>
    <row r="410" spans="7:7" ht="15.75" customHeight="1" x14ac:dyDescent="0.3">
      <c r="G410" s="20"/>
    </row>
    <row r="411" spans="7:7" ht="15.75" customHeight="1" x14ac:dyDescent="0.3">
      <c r="G411" s="20"/>
    </row>
    <row r="412" spans="7:7" ht="15.75" customHeight="1" x14ac:dyDescent="0.3">
      <c r="G412" s="20"/>
    </row>
    <row r="413" spans="7:7" ht="15.75" customHeight="1" x14ac:dyDescent="0.3">
      <c r="G413" s="20"/>
    </row>
    <row r="414" spans="7:7" ht="15.75" customHeight="1" x14ac:dyDescent="0.3">
      <c r="G414" s="20"/>
    </row>
    <row r="415" spans="7:7" ht="15.75" customHeight="1" x14ac:dyDescent="0.3">
      <c r="G415" s="20"/>
    </row>
    <row r="416" spans="7:7" ht="15.75" customHeight="1" x14ac:dyDescent="0.3">
      <c r="G416" s="20"/>
    </row>
    <row r="417" spans="7:7" ht="15.75" customHeight="1" x14ac:dyDescent="0.3">
      <c r="G417" s="20"/>
    </row>
    <row r="418" spans="7:7" ht="15.75" customHeight="1" x14ac:dyDescent="0.3">
      <c r="G418" s="20"/>
    </row>
    <row r="419" spans="7:7" ht="15.75" customHeight="1" x14ac:dyDescent="0.3">
      <c r="G419" s="20"/>
    </row>
    <row r="420" spans="7:7" ht="15.75" customHeight="1" x14ac:dyDescent="0.3">
      <c r="G420" s="20"/>
    </row>
    <row r="421" spans="7:7" ht="15.75" customHeight="1" x14ac:dyDescent="0.3">
      <c r="G421" s="20"/>
    </row>
    <row r="422" spans="7:7" ht="15.75" customHeight="1" x14ac:dyDescent="0.3">
      <c r="G422" s="20"/>
    </row>
    <row r="423" spans="7:7" ht="15.75" customHeight="1" x14ac:dyDescent="0.3">
      <c r="G423" s="20"/>
    </row>
    <row r="424" spans="7:7" ht="15.75" customHeight="1" x14ac:dyDescent="0.3">
      <c r="G424" s="20"/>
    </row>
    <row r="425" spans="7:7" ht="15.75" customHeight="1" x14ac:dyDescent="0.3">
      <c r="G425" s="20"/>
    </row>
    <row r="426" spans="7:7" ht="15.75" customHeight="1" x14ac:dyDescent="0.3">
      <c r="G426" s="20"/>
    </row>
    <row r="427" spans="7:7" ht="15.75" customHeight="1" x14ac:dyDescent="0.3">
      <c r="G427" s="20"/>
    </row>
    <row r="428" spans="7:7" ht="15.75" customHeight="1" x14ac:dyDescent="0.3">
      <c r="G428" s="20"/>
    </row>
    <row r="429" spans="7:7" ht="15.75" customHeight="1" x14ac:dyDescent="0.3">
      <c r="G429" s="20"/>
    </row>
    <row r="430" spans="7:7" ht="15.75" customHeight="1" x14ac:dyDescent="0.3">
      <c r="G430" s="20"/>
    </row>
    <row r="431" spans="7:7" ht="15.75" customHeight="1" x14ac:dyDescent="0.3">
      <c r="G431" s="20"/>
    </row>
    <row r="432" spans="7:7" ht="15.75" customHeight="1" x14ac:dyDescent="0.3">
      <c r="G432" s="20"/>
    </row>
    <row r="433" spans="7:7" ht="15.75" customHeight="1" x14ac:dyDescent="0.3">
      <c r="G433" s="20"/>
    </row>
    <row r="434" spans="7:7" ht="15.75" customHeight="1" x14ac:dyDescent="0.3">
      <c r="G434" s="20"/>
    </row>
    <row r="435" spans="7:7" ht="15.75" customHeight="1" x14ac:dyDescent="0.3">
      <c r="G435" s="20"/>
    </row>
    <row r="436" spans="7:7" ht="15.75" customHeight="1" x14ac:dyDescent="0.3">
      <c r="G436" s="20"/>
    </row>
    <row r="437" spans="7:7" ht="15.75" customHeight="1" x14ac:dyDescent="0.3">
      <c r="G437" s="20"/>
    </row>
    <row r="438" spans="7:7" ht="15.75" customHeight="1" x14ac:dyDescent="0.3">
      <c r="G438" s="20"/>
    </row>
    <row r="439" spans="7:7" ht="15.75" customHeight="1" x14ac:dyDescent="0.3">
      <c r="G439" s="20"/>
    </row>
    <row r="440" spans="7:7" ht="15.75" customHeight="1" x14ac:dyDescent="0.3">
      <c r="G440" s="20"/>
    </row>
    <row r="441" spans="7:7" ht="15.75" customHeight="1" x14ac:dyDescent="0.3">
      <c r="G441" s="20"/>
    </row>
    <row r="442" spans="7:7" ht="15.75" customHeight="1" x14ac:dyDescent="0.3">
      <c r="G442" s="20"/>
    </row>
    <row r="443" spans="7:7" ht="15.75" customHeight="1" x14ac:dyDescent="0.3">
      <c r="G443" s="20"/>
    </row>
    <row r="444" spans="7:7" ht="15.75" customHeight="1" x14ac:dyDescent="0.3">
      <c r="G444" s="20"/>
    </row>
    <row r="445" spans="7:7" ht="15.75" customHeight="1" x14ac:dyDescent="0.3">
      <c r="G445" s="20"/>
    </row>
    <row r="446" spans="7:7" ht="15.75" customHeight="1" x14ac:dyDescent="0.3">
      <c r="G446" s="20"/>
    </row>
    <row r="447" spans="7:7" ht="15.75" customHeight="1" x14ac:dyDescent="0.3">
      <c r="G447" s="20"/>
    </row>
    <row r="448" spans="7:7" ht="15.75" customHeight="1" x14ac:dyDescent="0.3">
      <c r="G448" s="20"/>
    </row>
    <row r="449" spans="7:7" ht="15.75" customHeight="1" x14ac:dyDescent="0.3">
      <c r="G449" s="20"/>
    </row>
    <row r="450" spans="7:7" ht="15.75" customHeight="1" x14ac:dyDescent="0.3">
      <c r="G450" s="20"/>
    </row>
    <row r="451" spans="7:7" ht="15.75" customHeight="1" x14ac:dyDescent="0.3">
      <c r="G451" s="20"/>
    </row>
    <row r="452" spans="7:7" ht="15.75" customHeight="1" x14ac:dyDescent="0.3">
      <c r="G452" s="20"/>
    </row>
    <row r="453" spans="7:7" ht="15.75" customHeight="1" x14ac:dyDescent="0.3">
      <c r="G453" s="20"/>
    </row>
    <row r="454" spans="7:7" ht="15.75" customHeight="1" x14ac:dyDescent="0.3">
      <c r="G454" s="20"/>
    </row>
    <row r="455" spans="7:7" ht="15.75" customHeight="1" x14ac:dyDescent="0.3">
      <c r="G455" s="20"/>
    </row>
    <row r="456" spans="7:7" ht="15.75" customHeight="1" x14ac:dyDescent="0.3">
      <c r="G456" s="20"/>
    </row>
    <row r="457" spans="7:7" ht="15.75" customHeight="1" x14ac:dyDescent="0.3">
      <c r="G457" s="20"/>
    </row>
    <row r="458" spans="7:7" ht="15.75" customHeight="1" x14ac:dyDescent="0.3">
      <c r="G458" s="20"/>
    </row>
    <row r="459" spans="7:7" ht="15.75" customHeight="1" x14ac:dyDescent="0.3">
      <c r="G459" s="20"/>
    </row>
    <row r="460" spans="7:7" ht="15.75" customHeight="1" x14ac:dyDescent="0.3">
      <c r="G460" s="20"/>
    </row>
    <row r="461" spans="7:7" ht="15.75" customHeight="1" x14ac:dyDescent="0.3">
      <c r="G461" s="20"/>
    </row>
    <row r="462" spans="7:7" ht="15.75" customHeight="1" x14ac:dyDescent="0.3">
      <c r="G462" s="20"/>
    </row>
    <row r="463" spans="7:7" ht="15.75" customHeight="1" x14ac:dyDescent="0.3">
      <c r="G463" s="20"/>
    </row>
    <row r="464" spans="7:7" ht="15.75" customHeight="1" x14ac:dyDescent="0.3">
      <c r="G464" s="20"/>
    </row>
    <row r="465" spans="7:7" ht="15.75" customHeight="1" x14ac:dyDescent="0.3">
      <c r="G465" s="20"/>
    </row>
    <row r="466" spans="7:7" ht="15.75" customHeight="1" x14ac:dyDescent="0.3">
      <c r="G466" s="20"/>
    </row>
    <row r="467" spans="7:7" ht="15.75" customHeight="1" x14ac:dyDescent="0.3">
      <c r="G467" s="20"/>
    </row>
    <row r="468" spans="7:7" ht="15.75" customHeight="1" x14ac:dyDescent="0.3">
      <c r="G468" s="20"/>
    </row>
    <row r="469" spans="7:7" ht="15.75" customHeight="1" x14ac:dyDescent="0.3">
      <c r="G469" s="20"/>
    </row>
    <row r="470" spans="7:7" ht="15.75" customHeight="1" x14ac:dyDescent="0.3">
      <c r="G470" s="20"/>
    </row>
    <row r="471" spans="7:7" ht="15.75" customHeight="1" x14ac:dyDescent="0.3">
      <c r="G471" s="20"/>
    </row>
    <row r="472" spans="7:7" ht="15.75" customHeight="1" x14ac:dyDescent="0.3">
      <c r="G472" s="20"/>
    </row>
    <row r="473" spans="7:7" ht="15.75" customHeight="1" x14ac:dyDescent="0.3">
      <c r="G473" s="20"/>
    </row>
    <row r="474" spans="7:7" ht="15.75" customHeight="1" x14ac:dyDescent="0.3">
      <c r="G474" s="20"/>
    </row>
    <row r="475" spans="7:7" ht="15.75" customHeight="1" x14ac:dyDescent="0.3">
      <c r="G475" s="20"/>
    </row>
    <row r="476" spans="7:7" ht="15.75" customHeight="1" x14ac:dyDescent="0.3">
      <c r="G476" s="20"/>
    </row>
    <row r="477" spans="7:7" ht="15.75" customHeight="1" x14ac:dyDescent="0.3">
      <c r="G477" s="20"/>
    </row>
    <row r="478" spans="7:7" ht="15.75" customHeight="1" x14ac:dyDescent="0.3">
      <c r="G478" s="20"/>
    </row>
    <row r="479" spans="7:7" ht="15.75" customHeight="1" x14ac:dyDescent="0.3">
      <c r="G479" s="20"/>
    </row>
    <row r="480" spans="7:7" ht="15.75" customHeight="1" x14ac:dyDescent="0.3">
      <c r="G480" s="20"/>
    </row>
    <row r="481" spans="7:7" ht="15.75" customHeight="1" x14ac:dyDescent="0.3">
      <c r="G481" s="20"/>
    </row>
    <row r="482" spans="7:7" ht="15.75" customHeight="1" x14ac:dyDescent="0.3">
      <c r="G482" s="20"/>
    </row>
    <row r="483" spans="7:7" ht="15.75" customHeight="1" x14ac:dyDescent="0.3">
      <c r="G483" s="20"/>
    </row>
    <row r="484" spans="7:7" ht="15.75" customHeight="1" x14ac:dyDescent="0.3">
      <c r="G484" s="20"/>
    </row>
    <row r="485" spans="7:7" ht="15.75" customHeight="1" x14ac:dyDescent="0.3">
      <c r="G485" s="20"/>
    </row>
    <row r="486" spans="7:7" ht="15.75" customHeight="1" x14ac:dyDescent="0.3">
      <c r="G486" s="20"/>
    </row>
    <row r="487" spans="7:7" ht="15.75" customHeight="1" x14ac:dyDescent="0.3">
      <c r="G487" s="20"/>
    </row>
    <row r="488" spans="7:7" ht="15.75" customHeight="1" x14ac:dyDescent="0.3">
      <c r="G488" s="20"/>
    </row>
    <row r="489" spans="7:7" ht="15.75" customHeight="1" x14ac:dyDescent="0.3">
      <c r="G489" s="20"/>
    </row>
    <row r="490" spans="7:7" ht="15.75" customHeight="1" x14ac:dyDescent="0.3">
      <c r="G490" s="20"/>
    </row>
    <row r="491" spans="7:7" ht="15.75" customHeight="1" x14ac:dyDescent="0.3">
      <c r="G491" s="20"/>
    </row>
    <row r="492" spans="7:7" ht="15.75" customHeight="1" x14ac:dyDescent="0.3">
      <c r="G492" s="20"/>
    </row>
    <row r="493" spans="7:7" ht="15.75" customHeight="1" x14ac:dyDescent="0.3">
      <c r="G493" s="20"/>
    </row>
    <row r="494" spans="7:7" ht="15.75" customHeight="1" x14ac:dyDescent="0.3">
      <c r="G494" s="20"/>
    </row>
    <row r="495" spans="7:7" ht="15.75" customHeight="1" x14ac:dyDescent="0.3">
      <c r="G495" s="20"/>
    </row>
    <row r="496" spans="7:7" ht="15.75" customHeight="1" x14ac:dyDescent="0.3">
      <c r="G496" s="20"/>
    </row>
    <row r="497" spans="7:7" ht="15.75" customHeight="1" x14ac:dyDescent="0.3">
      <c r="G497" s="20"/>
    </row>
    <row r="498" spans="7:7" ht="15.75" customHeight="1" x14ac:dyDescent="0.3">
      <c r="G498" s="20"/>
    </row>
    <row r="499" spans="7:7" ht="15.75" customHeight="1" x14ac:dyDescent="0.3">
      <c r="G499" s="20"/>
    </row>
    <row r="500" spans="7:7" ht="15.75" customHeight="1" x14ac:dyDescent="0.3">
      <c r="G500" s="20"/>
    </row>
    <row r="501" spans="7:7" ht="15.75" customHeight="1" x14ac:dyDescent="0.3">
      <c r="G501" s="20"/>
    </row>
    <row r="502" spans="7:7" ht="15.75" customHeight="1" x14ac:dyDescent="0.3">
      <c r="G502" s="20"/>
    </row>
    <row r="503" spans="7:7" ht="15.75" customHeight="1" x14ac:dyDescent="0.3">
      <c r="G503" s="20"/>
    </row>
    <row r="504" spans="7:7" ht="15.75" customHeight="1" x14ac:dyDescent="0.3">
      <c r="G504" s="20"/>
    </row>
    <row r="505" spans="7:7" ht="15.75" customHeight="1" x14ac:dyDescent="0.3">
      <c r="G505" s="20"/>
    </row>
    <row r="506" spans="7:7" ht="15.75" customHeight="1" x14ac:dyDescent="0.3">
      <c r="G506" s="20"/>
    </row>
    <row r="507" spans="7:7" ht="15.75" customHeight="1" x14ac:dyDescent="0.3">
      <c r="G507" s="20"/>
    </row>
    <row r="508" spans="7:7" ht="15.75" customHeight="1" x14ac:dyDescent="0.3">
      <c r="G508" s="20"/>
    </row>
    <row r="509" spans="7:7" ht="15.75" customHeight="1" x14ac:dyDescent="0.3">
      <c r="G509" s="20"/>
    </row>
    <row r="510" spans="7:7" ht="15.75" customHeight="1" x14ac:dyDescent="0.3">
      <c r="G510" s="20"/>
    </row>
    <row r="511" spans="7:7" ht="15.75" customHeight="1" x14ac:dyDescent="0.3">
      <c r="G511" s="20"/>
    </row>
    <row r="512" spans="7:7" ht="15.75" customHeight="1" x14ac:dyDescent="0.3">
      <c r="G512" s="20"/>
    </row>
    <row r="513" spans="7:7" ht="15.75" customHeight="1" x14ac:dyDescent="0.3">
      <c r="G513" s="20"/>
    </row>
    <row r="514" spans="7:7" ht="15.75" customHeight="1" x14ac:dyDescent="0.3">
      <c r="G514" s="20"/>
    </row>
    <row r="515" spans="7:7" ht="15.75" customHeight="1" x14ac:dyDescent="0.3">
      <c r="G515" s="20"/>
    </row>
    <row r="516" spans="7:7" ht="15.75" customHeight="1" x14ac:dyDescent="0.3">
      <c r="G516" s="20"/>
    </row>
    <row r="517" spans="7:7" ht="15.75" customHeight="1" x14ac:dyDescent="0.3">
      <c r="G517" s="20"/>
    </row>
    <row r="518" spans="7:7" ht="15.75" customHeight="1" x14ac:dyDescent="0.3">
      <c r="G518" s="20"/>
    </row>
    <row r="519" spans="7:7" ht="15.75" customHeight="1" x14ac:dyDescent="0.3">
      <c r="G519" s="20"/>
    </row>
    <row r="520" spans="7:7" ht="15.75" customHeight="1" x14ac:dyDescent="0.3">
      <c r="G520" s="20"/>
    </row>
    <row r="521" spans="7:7" ht="15.75" customHeight="1" x14ac:dyDescent="0.3">
      <c r="G521" s="20"/>
    </row>
    <row r="522" spans="7:7" ht="15.75" customHeight="1" x14ac:dyDescent="0.3">
      <c r="G522" s="20"/>
    </row>
    <row r="523" spans="7:7" ht="15.75" customHeight="1" x14ac:dyDescent="0.3">
      <c r="G523" s="20"/>
    </row>
    <row r="524" spans="7:7" ht="15.75" customHeight="1" x14ac:dyDescent="0.3">
      <c r="G524" s="20"/>
    </row>
    <row r="525" spans="7:7" ht="15.75" customHeight="1" x14ac:dyDescent="0.3">
      <c r="G525" s="20"/>
    </row>
    <row r="526" spans="7:7" ht="15.75" customHeight="1" x14ac:dyDescent="0.3">
      <c r="G526" s="20"/>
    </row>
    <row r="527" spans="7:7" ht="15.75" customHeight="1" x14ac:dyDescent="0.3">
      <c r="G527" s="20"/>
    </row>
    <row r="528" spans="7:7" ht="15.75" customHeight="1" x14ac:dyDescent="0.3">
      <c r="G528" s="20"/>
    </row>
    <row r="529" spans="7:7" ht="15.75" customHeight="1" x14ac:dyDescent="0.3">
      <c r="G529" s="20"/>
    </row>
    <row r="530" spans="7:7" ht="15.75" customHeight="1" x14ac:dyDescent="0.3">
      <c r="G530" s="20"/>
    </row>
    <row r="531" spans="7:7" ht="15.75" customHeight="1" x14ac:dyDescent="0.3">
      <c r="G531" s="20"/>
    </row>
    <row r="532" spans="7:7" ht="15.75" customHeight="1" x14ac:dyDescent="0.3">
      <c r="G532" s="20"/>
    </row>
    <row r="533" spans="7:7" ht="15.75" customHeight="1" x14ac:dyDescent="0.3">
      <c r="G533" s="20"/>
    </row>
    <row r="534" spans="7:7" ht="15.75" customHeight="1" x14ac:dyDescent="0.3">
      <c r="G534" s="20"/>
    </row>
    <row r="535" spans="7:7" ht="15.75" customHeight="1" x14ac:dyDescent="0.3">
      <c r="G535" s="20"/>
    </row>
    <row r="536" spans="7:7" ht="15.75" customHeight="1" x14ac:dyDescent="0.3">
      <c r="G536" s="20"/>
    </row>
    <row r="537" spans="7:7" ht="15.75" customHeight="1" x14ac:dyDescent="0.3">
      <c r="G537" s="20"/>
    </row>
    <row r="538" spans="7:7" ht="15.75" customHeight="1" x14ac:dyDescent="0.3">
      <c r="G538" s="20"/>
    </row>
    <row r="539" spans="7:7" ht="15.75" customHeight="1" x14ac:dyDescent="0.3">
      <c r="G539" s="20"/>
    </row>
    <row r="540" spans="7:7" ht="15.75" customHeight="1" x14ac:dyDescent="0.3">
      <c r="G540" s="20"/>
    </row>
    <row r="541" spans="7:7" ht="15.75" customHeight="1" x14ac:dyDescent="0.3">
      <c r="G541" s="20"/>
    </row>
    <row r="542" spans="7:7" ht="15.75" customHeight="1" x14ac:dyDescent="0.3">
      <c r="G542" s="20"/>
    </row>
    <row r="543" spans="7:7" ht="15.75" customHeight="1" x14ac:dyDescent="0.3">
      <c r="G543" s="20"/>
    </row>
    <row r="544" spans="7:7" ht="15.75" customHeight="1" x14ac:dyDescent="0.3">
      <c r="G544" s="20"/>
    </row>
    <row r="545" spans="7:7" ht="15.75" customHeight="1" x14ac:dyDescent="0.3">
      <c r="G545" s="20"/>
    </row>
    <row r="546" spans="7:7" ht="15.75" customHeight="1" x14ac:dyDescent="0.3">
      <c r="G546" s="20"/>
    </row>
    <row r="547" spans="7:7" ht="15.75" customHeight="1" x14ac:dyDescent="0.3">
      <c r="G547" s="20"/>
    </row>
    <row r="548" spans="7:7" ht="15.75" customHeight="1" x14ac:dyDescent="0.3">
      <c r="G548" s="20"/>
    </row>
    <row r="549" spans="7:7" ht="15.75" customHeight="1" x14ac:dyDescent="0.3">
      <c r="G549" s="20"/>
    </row>
    <row r="550" spans="7:7" ht="15.75" customHeight="1" x14ac:dyDescent="0.3">
      <c r="G550" s="20"/>
    </row>
    <row r="551" spans="7:7" ht="15.75" customHeight="1" x14ac:dyDescent="0.3">
      <c r="G551" s="20"/>
    </row>
    <row r="552" spans="7:7" ht="15.75" customHeight="1" x14ac:dyDescent="0.3">
      <c r="G552" s="20"/>
    </row>
    <row r="553" spans="7:7" ht="15.75" customHeight="1" x14ac:dyDescent="0.3">
      <c r="G553" s="20"/>
    </row>
    <row r="554" spans="7:7" ht="15.75" customHeight="1" x14ac:dyDescent="0.3">
      <c r="G554" s="20"/>
    </row>
    <row r="555" spans="7:7" ht="15.75" customHeight="1" x14ac:dyDescent="0.3">
      <c r="G555" s="20"/>
    </row>
    <row r="556" spans="7:7" ht="15.75" customHeight="1" x14ac:dyDescent="0.3">
      <c r="G556" s="20"/>
    </row>
    <row r="557" spans="7:7" ht="15.75" customHeight="1" x14ac:dyDescent="0.3">
      <c r="G557" s="20"/>
    </row>
    <row r="558" spans="7:7" ht="15.75" customHeight="1" x14ac:dyDescent="0.3">
      <c r="G558" s="20"/>
    </row>
    <row r="559" spans="7:7" ht="15.75" customHeight="1" x14ac:dyDescent="0.3">
      <c r="G559" s="20"/>
    </row>
    <row r="560" spans="7:7" ht="15.75" customHeight="1" x14ac:dyDescent="0.3">
      <c r="G560" s="20"/>
    </row>
    <row r="561" spans="7:7" ht="15.75" customHeight="1" x14ac:dyDescent="0.3">
      <c r="G561" s="20"/>
    </row>
    <row r="562" spans="7:7" ht="15.75" customHeight="1" x14ac:dyDescent="0.3">
      <c r="G562" s="20"/>
    </row>
    <row r="563" spans="7:7" ht="15.75" customHeight="1" x14ac:dyDescent="0.3">
      <c r="G563" s="20"/>
    </row>
    <row r="564" spans="7:7" ht="15.75" customHeight="1" x14ac:dyDescent="0.3">
      <c r="G564" s="20"/>
    </row>
    <row r="565" spans="7:7" ht="15.75" customHeight="1" x14ac:dyDescent="0.3">
      <c r="G565" s="20"/>
    </row>
    <row r="566" spans="7:7" ht="15.75" customHeight="1" x14ac:dyDescent="0.3">
      <c r="G566" s="20"/>
    </row>
    <row r="567" spans="7:7" ht="15.75" customHeight="1" x14ac:dyDescent="0.3">
      <c r="G567" s="20"/>
    </row>
    <row r="568" spans="7:7" ht="15.75" customHeight="1" x14ac:dyDescent="0.3">
      <c r="G568" s="20"/>
    </row>
    <row r="569" spans="7:7" ht="15.75" customHeight="1" x14ac:dyDescent="0.3">
      <c r="G569" s="20"/>
    </row>
    <row r="570" spans="7:7" ht="15.75" customHeight="1" x14ac:dyDescent="0.3">
      <c r="G570" s="20"/>
    </row>
    <row r="571" spans="7:7" ht="15.75" customHeight="1" x14ac:dyDescent="0.3">
      <c r="G571" s="20"/>
    </row>
    <row r="572" spans="7:7" ht="15.75" customHeight="1" x14ac:dyDescent="0.3">
      <c r="G572" s="20"/>
    </row>
    <row r="573" spans="7:7" ht="15.75" customHeight="1" x14ac:dyDescent="0.3">
      <c r="G573" s="20"/>
    </row>
    <row r="574" spans="7:7" ht="15.75" customHeight="1" x14ac:dyDescent="0.3">
      <c r="G574" s="20"/>
    </row>
    <row r="575" spans="7:7" ht="15.75" customHeight="1" x14ac:dyDescent="0.3">
      <c r="G575" s="20"/>
    </row>
    <row r="576" spans="7:7" ht="15.75" customHeight="1" x14ac:dyDescent="0.3">
      <c r="G576" s="20"/>
    </row>
    <row r="577" spans="7:7" ht="15.75" customHeight="1" x14ac:dyDescent="0.3">
      <c r="G577" s="20"/>
    </row>
    <row r="578" spans="7:7" ht="15.75" customHeight="1" x14ac:dyDescent="0.3">
      <c r="G578" s="20"/>
    </row>
    <row r="579" spans="7:7" ht="15.75" customHeight="1" x14ac:dyDescent="0.3">
      <c r="G579" s="20"/>
    </row>
    <row r="580" spans="7:7" ht="15.75" customHeight="1" x14ac:dyDescent="0.3">
      <c r="G580" s="20"/>
    </row>
    <row r="581" spans="7:7" ht="15.75" customHeight="1" x14ac:dyDescent="0.3">
      <c r="G581" s="20"/>
    </row>
    <row r="582" spans="7:7" ht="15.75" customHeight="1" x14ac:dyDescent="0.3">
      <c r="G582" s="20"/>
    </row>
    <row r="583" spans="7:7" ht="15.75" customHeight="1" x14ac:dyDescent="0.3">
      <c r="G583" s="20"/>
    </row>
    <row r="584" spans="7:7" ht="15.75" customHeight="1" x14ac:dyDescent="0.3">
      <c r="G584" s="20"/>
    </row>
    <row r="585" spans="7:7" ht="15.75" customHeight="1" x14ac:dyDescent="0.3">
      <c r="G585" s="20"/>
    </row>
    <row r="586" spans="7:7" ht="15.75" customHeight="1" x14ac:dyDescent="0.3">
      <c r="G586" s="20"/>
    </row>
    <row r="587" spans="7:7" ht="15.75" customHeight="1" x14ac:dyDescent="0.3">
      <c r="G587" s="20"/>
    </row>
    <row r="588" spans="7:7" ht="15.75" customHeight="1" x14ac:dyDescent="0.3">
      <c r="G588" s="20"/>
    </row>
    <row r="589" spans="7:7" ht="15.75" customHeight="1" x14ac:dyDescent="0.3">
      <c r="G589" s="20"/>
    </row>
    <row r="590" spans="7:7" ht="15.75" customHeight="1" x14ac:dyDescent="0.3">
      <c r="G590" s="20"/>
    </row>
    <row r="591" spans="7:7" ht="15.75" customHeight="1" x14ac:dyDescent="0.3">
      <c r="G591" s="20"/>
    </row>
    <row r="592" spans="7:7" ht="15.75" customHeight="1" x14ac:dyDescent="0.3">
      <c r="G592" s="20"/>
    </row>
    <row r="593" spans="7:7" ht="15.75" customHeight="1" x14ac:dyDescent="0.3">
      <c r="G593" s="20"/>
    </row>
    <row r="594" spans="7:7" ht="15.75" customHeight="1" x14ac:dyDescent="0.3">
      <c r="G594" s="20"/>
    </row>
    <row r="595" spans="7:7" ht="15.75" customHeight="1" x14ac:dyDescent="0.3">
      <c r="G595" s="20"/>
    </row>
    <row r="596" spans="7:7" ht="15.75" customHeight="1" x14ac:dyDescent="0.3">
      <c r="G596" s="20"/>
    </row>
    <row r="597" spans="7:7" ht="15.75" customHeight="1" x14ac:dyDescent="0.3">
      <c r="G597" s="20"/>
    </row>
    <row r="598" spans="7:7" ht="15.75" customHeight="1" x14ac:dyDescent="0.3">
      <c r="G598" s="20"/>
    </row>
    <row r="599" spans="7:7" ht="15.75" customHeight="1" x14ac:dyDescent="0.3">
      <c r="G599" s="20"/>
    </row>
    <row r="600" spans="7:7" ht="15.75" customHeight="1" x14ac:dyDescent="0.3">
      <c r="G600" s="20"/>
    </row>
    <row r="601" spans="7:7" ht="15.75" customHeight="1" x14ac:dyDescent="0.3">
      <c r="G601" s="20"/>
    </row>
    <row r="602" spans="7:7" ht="15.75" customHeight="1" x14ac:dyDescent="0.3">
      <c r="G602" s="20"/>
    </row>
    <row r="603" spans="7:7" ht="15.75" customHeight="1" x14ac:dyDescent="0.3">
      <c r="G603" s="20"/>
    </row>
    <row r="604" spans="7:7" ht="15.75" customHeight="1" x14ac:dyDescent="0.3">
      <c r="G604" s="20"/>
    </row>
    <row r="605" spans="7:7" ht="15.75" customHeight="1" x14ac:dyDescent="0.3">
      <c r="G605" s="20"/>
    </row>
    <row r="606" spans="7:7" ht="15.75" customHeight="1" x14ac:dyDescent="0.3">
      <c r="G606" s="20"/>
    </row>
    <row r="607" spans="7:7" ht="15.75" customHeight="1" x14ac:dyDescent="0.3">
      <c r="G607" s="20"/>
    </row>
    <row r="608" spans="7:7" ht="15.75" customHeight="1" x14ac:dyDescent="0.3">
      <c r="G608" s="20"/>
    </row>
    <row r="609" spans="7:7" ht="15.75" customHeight="1" x14ac:dyDescent="0.3">
      <c r="G609" s="20"/>
    </row>
    <row r="610" spans="7:7" ht="15.75" customHeight="1" x14ac:dyDescent="0.3">
      <c r="G610" s="20"/>
    </row>
    <row r="611" spans="7:7" ht="15.75" customHeight="1" x14ac:dyDescent="0.3">
      <c r="G611" s="20"/>
    </row>
    <row r="612" spans="7:7" ht="15.75" customHeight="1" x14ac:dyDescent="0.3">
      <c r="G612" s="20"/>
    </row>
    <row r="613" spans="7:7" ht="15.75" customHeight="1" x14ac:dyDescent="0.3">
      <c r="G613" s="20"/>
    </row>
    <row r="614" spans="7:7" ht="15.75" customHeight="1" x14ac:dyDescent="0.3">
      <c r="G614" s="20"/>
    </row>
    <row r="615" spans="7:7" ht="15.75" customHeight="1" x14ac:dyDescent="0.3">
      <c r="G615" s="20"/>
    </row>
    <row r="616" spans="7:7" ht="15.75" customHeight="1" x14ac:dyDescent="0.3">
      <c r="G616" s="20"/>
    </row>
    <row r="617" spans="7:7" ht="15.75" customHeight="1" x14ac:dyDescent="0.3">
      <c r="G617" s="20"/>
    </row>
    <row r="618" spans="7:7" ht="15.75" customHeight="1" x14ac:dyDescent="0.3">
      <c r="G618" s="20"/>
    </row>
    <row r="619" spans="7:7" ht="15.75" customHeight="1" x14ac:dyDescent="0.3">
      <c r="G619" s="20"/>
    </row>
    <row r="620" spans="7:7" ht="15.75" customHeight="1" x14ac:dyDescent="0.3">
      <c r="G620" s="20"/>
    </row>
    <row r="621" spans="7:7" ht="15.75" customHeight="1" x14ac:dyDescent="0.3">
      <c r="G621" s="20"/>
    </row>
    <row r="622" spans="7:7" ht="15.75" customHeight="1" x14ac:dyDescent="0.3">
      <c r="G622" s="20"/>
    </row>
    <row r="623" spans="7:7" ht="15.75" customHeight="1" x14ac:dyDescent="0.3">
      <c r="G623" s="20"/>
    </row>
    <row r="624" spans="7:7" ht="15.75" customHeight="1" x14ac:dyDescent="0.3">
      <c r="G624" s="20"/>
    </row>
    <row r="625" spans="7:7" ht="15.75" customHeight="1" x14ac:dyDescent="0.3">
      <c r="G625" s="20"/>
    </row>
    <row r="626" spans="7:7" ht="15.75" customHeight="1" x14ac:dyDescent="0.3">
      <c r="G626" s="20"/>
    </row>
    <row r="627" spans="7:7" ht="15.75" customHeight="1" x14ac:dyDescent="0.3">
      <c r="G627" s="20"/>
    </row>
    <row r="628" spans="7:7" ht="15.75" customHeight="1" x14ac:dyDescent="0.3">
      <c r="G628" s="20"/>
    </row>
    <row r="629" spans="7:7" ht="15.75" customHeight="1" x14ac:dyDescent="0.3">
      <c r="G629" s="20"/>
    </row>
    <row r="630" spans="7:7" ht="15.75" customHeight="1" x14ac:dyDescent="0.3">
      <c r="G630" s="20"/>
    </row>
    <row r="631" spans="7:7" ht="15.75" customHeight="1" x14ac:dyDescent="0.3">
      <c r="G631" s="20"/>
    </row>
    <row r="632" spans="7:7" ht="15.75" customHeight="1" x14ac:dyDescent="0.3">
      <c r="G632" s="20"/>
    </row>
    <row r="633" spans="7:7" ht="15.75" customHeight="1" x14ac:dyDescent="0.3">
      <c r="G633" s="20"/>
    </row>
    <row r="634" spans="7:7" ht="15.75" customHeight="1" x14ac:dyDescent="0.3">
      <c r="G634" s="20"/>
    </row>
    <row r="635" spans="7:7" ht="15.75" customHeight="1" x14ac:dyDescent="0.3">
      <c r="G635" s="20"/>
    </row>
    <row r="636" spans="7:7" ht="15.75" customHeight="1" x14ac:dyDescent="0.3">
      <c r="G636" s="20"/>
    </row>
    <row r="637" spans="7:7" ht="15.75" customHeight="1" x14ac:dyDescent="0.3">
      <c r="G637" s="20"/>
    </row>
    <row r="638" spans="7:7" ht="15.75" customHeight="1" x14ac:dyDescent="0.3">
      <c r="G638" s="20"/>
    </row>
    <row r="639" spans="7:7" ht="15.75" customHeight="1" x14ac:dyDescent="0.3">
      <c r="G639" s="20"/>
    </row>
    <row r="640" spans="7:7" ht="15.75" customHeight="1" x14ac:dyDescent="0.3">
      <c r="G640" s="20"/>
    </row>
    <row r="641" spans="7:7" ht="15.75" customHeight="1" x14ac:dyDescent="0.3">
      <c r="G641" s="20"/>
    </row>
    <row r="642" spans="7:7" ht="15.75" customHeight="1" x14ac:dyDescent="0.3">
      <c r="G642" s="20"/>
    </row>
    <row r="643" spans="7:7" ht="15.75" customHeight="1" x14ac:dyDescent="0.3">
      <c r="G643" s="20"/>
    </row>
    <row r="644" spans="7:7" ht="15.75" customHeight="1" x14ac:dyDescent="0.3">
      <c r="G644" s="20"/>
    </row>
    <row r="645" spans="7:7" ht="15.75" customHeight="1" x14ac:dyDescent="0.3">
      <c r="G645" s="20"/>
    </row>
    <row r="646" spans="7:7" ht="15.75" customHeight="1" x14ac:dyDescent="0.3">
      <c r="G646" s="20"/>
    </row>
    <row r="647" spans="7:7" ht="15.75" customHeight="1" x14ac:dyDescent="0.3">
      <c r="G647" s="20"/>
    </row>
    <row r="648" spans="7:7" ht="15.75" customHeight="1" x14ac:dyDescent="0.3">
      <c r="G648" s="20"/>
    </row>
    <row r="649" spans="7:7" ht="15.75" customHeight="1" x14ac:dyDescent="0.3">
      <c r="G649" s="20"/>
    </row>
    <row r="650" spans="7:7" ht="15.75" customHeight="1" x14ac:dyDescent="0.3">
      <c r="G650" s="20"/>
    </row>
    <row r="651" spans="7:7" ht="15.75" customHeight="1" x14ac:dyDescent="0.3">
      <c r="G651" s="20"/>
    </row>
    <row r="652" spans="7:7" ht="15.75" customHeight="1" x14ac:dyDescent="0.3">
      <c r="G652" s="20"/>
    </row>
    <row r="653" spans="7:7" ht="15.75" customHeight="1" x14ac:dyDescent="0.3">
      <c r="G653" s="20"/>
    </row>
    <row r="654" spans="7:7" ht="15.75" customHeight="1" x14ac:dyDescent="0.3">
      <c r="G654" s="20"/>
    </row>
    <row r="655" spans="7:7" ht="15.75" customHeight="1" x14ac:dyDescent="0.3">
      <c r="G655" s="20"/>
    </row>
    <row r="656" spans="7:7" ht="15.75" customHeight="1" x14ac:dyDescent="0.3">
      <c r="G656" s="20"/>
    </row>
    <row r="657" spans="7:7" ht="15.75" customHeight="1" x14ac:dyDescent="0.3">
      <c r="G657" s="20"/>
    </row>
    <row r="658" spans="7:7" ht="15.75" customHeight="1" x14ac:dyDescent="0.3">
      <c r="G658" s="20"/>
    </row>
    <row r="659" spans="7:7" ht="15.75" customHeight="1" x14ac:dyDescent="0.3">
      <c r="G659" s="20"/>
    </row>
    <row r="660" spans="7:7" ht="15.75" customHeight="1" x14ac:dyDescent="0.3">
      <c r="G660" s="20"/>
    </row>
    <row r="661" spans="7:7" ht="15.75" customHeight="1" x14ac:dyDescent="0.3">
      <c r="G661" s="20"/>
    </row>
    <row r="662" spans="7:7" ht="15.75" customHeight="1" x14ac:dyDescent="0.3">
      <c r="G662" s="20"/>
    </row>
    <row r="663" spans="7:7" ht="15.75" customHeight="1" x14ac:dyDescent="0.3">
      <c r="G663" s="20"/>
    </row>
    <row r="664" spans="7:7" ht="15.75" customHeight="1" x14ac:dyDescent="0.3">
      <c r="G664" s="20"/>
    </row>
    <row r="665" spans="7:7" ht="15.75" customHeight="1" x14ac:dyDescent="0.3">
      <c r="G665" s="20"/>
    </row>
    <row r="666" spans="7:7" ht="15.75" customHeight="1" x14ac:dyDescent="0.3">
      <c r="G666" s="20"/>
    </row>
    <row r="667" spans="7:7" ht="15.75" customHeight="1" x14ac:dyDescent="0.3">
      <c r="G667" s="20"/>
    </row>
    <row r="668" spans="7:7" ht="15.75" customHeight="1" x14ac:dyDescent="0.3">
      <c r="G668" s="20"/>
    </row>
    <row r="669" spans="7:7" ht="15.75" customHeight="1" x14ac:dyDescent="0.3">
      <c r="G669" s="20"/>
    </row>
    <row r="670" spans="7:7" ht="15.75" customHeight="1" x14ac:dyDescent="0.3">
      <c r="G670" s="20"/>
    </row>
    <row r="671" spans="7:7" ht="15.75" customHeight="1" x14ac:dyDescent="0.3">
      <c r="G671" s="20"/>
    </row>
    <row r="672" spans="7:7" ht="15.75" customHeight="1" x14ac:dyDescent="0.3">
      <c r="G672" s="20"/>
    </row>
    <row r="673" spans="7:7" ht="15.75" customHeight="1" x14ac:dyDescent="0.3">
      <c r="G673" s="20"/>
    </row>
    <row r="674" spans="7:7" ht="15.75" customHeight="1" x14ac:dyDescent="0.3">
      <c r="G674" s="20"/>
    </row>
    <row r="675" spans="7:7" ht="15.75" customHeight="1" x14ac:dyDescent="0.3">
      <c r="G675" s="20"/>
    </row>
    <row r="676" spans="7:7" ht="15.75" customHeight="1" x14ac:dyDescent="0.3">
      <c r="G676" s="20"/>
    </row>
    <row r="677" spans="7:7" ht="15.75" customHeight="1" x14ac:dyDescent="0.3">
      <c r="G677" s="20"/>
    </row>
    <row r="678" spans="7:7" ht="15.75" customHeight="1" x14ac:dyDescent="0.3">
      <c r="G678" s="20"/>
    </row>
    <row r="679" spans="7:7" ht="15.75" customHeight="1" x14ac:dyDescent="0.3">
      <c r="G679" s="20"/>
    </row>
    <row r="680" spans="7:7" ht="15.75" customHeight="1" x14ac:dyDescent="0.3">
      <c r="G680" s="20"/>
    </row>
    <row r="681" spans="7:7" ht="15.75" customHeight="1" x14ac:dyDescent="0.3">
      <c r="G681" s="20"/>
    </row>
    <row r="682" spans="7:7" ht="15.75" customHeight="1" x14ac:dyDescent="0.3">
      <c r="G682" s="20"/>
    </row>
    <row r="683" spans="7:7" ht="15.75" customHeight="1" x14ac:dyDescent="0.3">
      <c r="G683" s="20"/>
    </row>
    <row r="684" spans="7:7" ht="15.75" customHeight="1" x14ac:dyDescent="0.3">
      <c r="G684" s="20"/>
    </row>
    <row r="685" spans="7:7" ht="15.75" customHeight="1" x14ac:dyDescent="0.3">
      <c r="G685" s="20"/>
    </row>
    <row r="686" spans="7:7" ht="15.75" customHeight="1" x14ac:dyDescent="0.3">
      <c r="G686" s="20"/>
    </row>
    <row r="687" spans="7:7" ht="15.75" customHeight="1" x14ac:dyDescent="0.3">
      <c r="G687" s="20"/>
    </row>
    <row r="688" spans="7:7" ht="15.75" customHeight="1" x14ac:dyDescent="0.3">
      <c r="G688" s="20"/>
    </row>
    <row r="689" spans="7:7" ht="15.75" customHeight="1" x14ac:dyDescent="0.3">
      <c r="G689" s="20"/>
    </row>
    <row r="690" spans="7:7" ht="15.75" customHeight="1" x14ac:dyDescent="0.3">
      <c r="G690" s="20"/>
    </row>
    <row r="691" spans="7:7" ht="15.75" customHeight="1" x14ac:dyDescent="0.3">
      <c r="G691" s="20"/>
    </row>
    <row r="692" spans="7:7" ht="15.75" customHeight="1" x14ac:dyDescent="0.3">
      <c r="G692" s="20"/>
    </row>
    <row r="693" spans="7:7" ht="15.75" customHeight="1" x14ac:dyDescent="0.3">
      <c r="G693" s="20"/>
    </row>
    <row r="694" spans="7:7" ht="15.75" customHeight="1" x14ac:dyDescent="0.3">
      <c r="G694" s="20"/>
    </row>
    <row r="695" spans="7:7" ht="15.75" customHeight="1" x14ac:dyDescent="0.3">
      <c r="G695" s="20"/>
    </row>
    <row r="696" spans="7:7" ht="15.75" customHeight="1" x14ac:dyDescent="0.3">
      <c r="G696" s="20"/>
    </row>
    <row r="697" spans="7:7" ht="15.75" customHeight="1" x14ac:dyDescent="0.3">
      <c r="G697" s="20"/>
    </row>
    <row r="698" spans="7:7" ht="15.75" customHeight="1" x14ac:dyDescent="0.3">
      <c r="G698" s="20"/>
    </row>
    <row r="699" spans="7:7" ht="15.75" customHeight="1" x14ac:dyDescent="0.3">
      <c r="G699" s="20"/>
    </row>
    <row r="700" spans="7:7" ht="15.75" customHeight="1" x14ac:dyDescent="0.3">
      <c r="G700" s="20"/>
    </row>
    <row r="701" spans="7:7" ht="15.75" customHeight="1" x14ac:dyDescent="0.3">
      <c r="G701" s="20"/>
    </row>
    <row r="702" spans="7:7" ht="15.75" customHeight="1" x14ac:dyDescent="0.3">
      <c r="G702" s="20"/>
    </row>
    <row r="703" spans="7:7" ht="15.75" customHeight="1" x14ac:dyDescent="0.3">
      <c r="G703" s="20"/>
    </row>
    <row r="704" spans="7:7" ht="15.75" customHeight="1" x14ac:dyDescent="0.3">
      <c r="G704" s="20"/>
    </row>
    <row r="705" spans="7:7" ht="15.75" customHeight="1" x14ac:dyDescent="0.3">
      <c r="G705" s="20"/>
    </row>
    <row r="706" spans="7:7" ht="15.75" customHeight="1" x14ac:dyDescent="0.3">
      <c r="G706" s="20"/>
    </row>
    <row r="707" spans="7:7" ht="15.75" customHeight="1" x14ac:dyDescent="0.3">
      <c r="G707" s="20"/>
    </row>
    <row r="708" spans="7:7" ht="15.75" customHeight="1" x14ac:dyDescent="0.3">
      <c r="G708" s="20"/>
    </row>
    <row r="709" spans="7:7" ht="15.75" customHeight="1" x14ac:dyDescent="0.3">
      <c r="G709" s="20"/>
    </row>
    <row r="710" spans="7:7" ht="15.75" customHeight="1" x14ac:dyDescent="0.3">
      <c r="G710" s="20"/>
    </row>
    <row r="711" spans="7:7" ht="15.75" customHeight="1" x14ac:dyDescent="0.3">
      <c r="G711" s="20"/>
    </row>
    <row r="712" spans="7:7" ht="15.75" customHeight="1" x14ac:dyDescent="0.3">
      <c r="G712" s="20"/>
    </row>
    <row r="713" spans="7:7" ht="15.75" customHeight="1" x14ac:dyDescent="0.3">
      <c r="G713" s="20"/>
    </row>
    <row r="714" spans="7:7" ht="15.75" customHeight="1" x14ac:dyDescent="0.3">
      <c r="G714" s="20"/>
    </row>
    <row r="715" spans="7:7" ht="15.75" customHeight="1" x14ac:dyDescent="0.3">
      <c r="G715" s="20"/>
    </row>
    <row r="716" spans="7:7" ht="15.75" customHeight="1" x14ac:dyDescent="0.3">
      <c r="G716" s="20"/>
    </row>
    <row r="717" spans="7:7" ht="15.75" customHeight="1" x14ac:dyDescent="0.3">
      <c r="G717" s="20"/>
    </row>
    <row r="718" spans="7:7" ht="15.75" customHeight="1" x14ac:dyDescent="0.3">
      <c r="G718" s="20"/>
    </row>
    <row r="719" spans="7:7" ht="15.75" customHeight="1" x14ac:dyDescent="0.3">
      <c r="G719" s="20"/>
    </row>
    <row r="720" spans="7:7" ht="15.75" customHeight="1" x14ac:dyDescent="0.3">
      <c r="G720" s="20"/>
    </row>
    <row r="721" spans="7:7" ht="15.75" customHeight="1" x14ac:dyDescent="0.3">
      <c r="G721" s="20"/>
    </row>
    <row r="722" spans="7:7" ht="15.75" customHeight="1" x14ac:dyDescent="0.3">
      <c r="G722" s="20"/>
    </row>
    <row r="723" spans="7:7" ht="15.75" customHeight="1" x14ac:dyDescent="0.3">
      <c r="G723" s="20"/>
    </row>
    <row r="724" spans="7:7" ht="15.75" customHeight="1" x14ac:dyDescent="0.3">
      <c r="G724" s="20"/>
    </row>
    <row r="725" spans="7:7" ht="15.75" customHeight="1" x14ac:dyDescent="0.3">
      <c r="G725" s="20"/>
    </row>
    <row r="726" spans="7:7" ht="15.75" customHeight="1" x14ac:dyDescent="0.3">
      <c r="G726" s="20"/>
    </row>
    <row r="727" spans="7:7" ht="15.75" customHeight="1" x14ac:dyDescent="0.3">
      <c r="G727" s="20"/>
    </row>
    <row r="728" spans="7:7" ht="15.75" customHeight="1" x14ac:dyDescent="0.3">
      <c r="G728" s="20"/>
    </row>
    <row r="729" spans="7:7" ht="15.75" customHeight="1" x14ac:dyDescent="0.3">
      <c r="G729" s="20"/>
    </row>
    <row r="730" spans="7:7" ht="15.75" customHeight="1" x14ac:dyDescent="0.3">
      <c r="G730" s="20"/>
    </row>
    <row r="731" spans="7:7" ht="15.75" customHeight="1" x14ac:dyDescent="0.3">
      <c r="G731" s="20"/>
    </row>
    <row r="732" spans="7:7" ht="15.75" customHeight="1" x14ac:dyDescent="0.3">
      <c r="G732" s="20"/>
    </row>
    <row r="733" spans="7:7" ht="15.75" customHeight="1" x14ac:dyDescent="0.3">
      <c r="G733" s="20"/>
    </row>
    <row r="734" spans="7:7" ht="15.75" customHeight="1" x14ac:dyDescent="0.3">
      <c r="G734" s="20"/>
    </row>
    <row r="735" spans="7:7" ht="15.75" customHeight="1" x14ac:dyDescent="0.3">
      <c r="G735" s="20"/>
    </row>
    <row r="736" spans="7:7" ht="15.75" customHeight="1" x14ac:dyDescent="0.3">
      <c r="G736" s="20"/>
    </row>
    <row r="737" spans="7:7" ht="15.75" customHeight="1" x14ac:dyDescent="0.3">
      <c r="G737" s="20"/>
    </row>
    <row r="738" spans="7:7" ht="15.75" customHeight="1" x14ac:dyDescent="0.3">
      <c r="G738" s="20"/>
    </row>
    <row r="739" spans="7:7" ht="15.75" customHeight="1" x14ac:dyDescent="0.3">
      <c r="G739" s="20"/>
    </row>
    <row r="740" spans="7:7" ht="15.75" customHeight="1" x14ac:dyDescent="0.3">
      <c r="G740" s="20"/>
    </row>
    <row r="741" spans="7:7" ht="15.75" customHeight="1" x14ac:dyDescent="0.3">
      <c r="G741" s="20"/>
    </row>
    <row r="742" spans="7:7" ht="15.75" customHeight="1" x14ac:dyDescent="0.3">
      <c r="G742" s="20"/>
    </row>
    <row r="743" spans="7:7" ht="15.75" customHeight="1" x14ac:dyDescent="0.3">
      <c r="G743" s="20"/>
    </row>
    <row r="744" spans="7:7" ht="15.75" customHeight="1" x14ac:dyDescent="0.3">
      <c r="G744" s="20"/>
    </row>
    <row r="745" spans="7:7" ht="15.75" customHeight="1" x14ac:dyDescent="0.3">
      <c r="G745" s="20"/>
    </row>
    <row r="746" spans="7:7" ht="15.75" customHeight="1" x14ac:dyDescent="0.3">
      <c r="G746" s="20"/>
    </row>
    <row r="747" spans="7:7" ht="15.75" customHeight="1" x14ac:dyDescent="0.3">
      <c r="G747" s="20"/>
    </row>
    <row r="748" spans="7:7" ht="15.75" customHeight="1" x14ac:dyDescent="0.3">
      <c r="G748" s="20"/>
    </row>
    <row r="749" spans="7:7" ht="15.75" customHeight="1" x14ac:dyDescent="0.3">
      <c r="G749" s="20"/>
    </row>
    <row r="750" spans="7:7" ht="15.75" customHeight="1" x14ac:dyDescent="0.3">
      <c r="G750" s="20"/>
    </row>
    <row r="751" spans="7:7" ht="15.75" customHeight="1" x14ac:dyDescent="0.3">
      <c r="G751" s="20"/>
    </row>
    <row r="752" spans="7:7" ht="15.75" customHeight="1" x14ac:dyDescent="0.3">
      <c r="G752" s="20"/>
    </row>
    <row r="753" spans="7:7" ht="15.75" customHeight="1" x14ac:dyDescent="0.3">
      <c r="G753" s="20"/>
    </row>
    <row r="754" spans="7:7" ht="15.75" customHeight="1" x14ac:dyDescent="0.3">
      <c r="G754" s="20"/>
    </row>
    <row r="755" spans="7:7" ht="15.75" customHeight="1" x14ac:dyDescent="0.3">
      <c r="G755" s="20"/>
    </row>
    <row r="756" spans="7:7" ht="15.75" customHeight="1" x14ac:dyDescent="0.3">
      <c r="G756" s="20"/>
    </row>
    <row r="757" spans="7:7" ht="15.75" customHeight="1" x14ac:dyDescent="0.3">
      <c r="G757" s="20"/>
    </row>
    <row r="758" spans="7:7" ht="15.75" customHeight="1" x14ac:dyDescent="0.3">
      <c r="G758" s="20"/>
    </row>
    <row r="759" spans="7:7" ht="15.75" customHeight="1" x14ac:dyDescent="0.3">
      <c r="G759" s="20"/>
    </row>
    <row r="760" spans="7:7" ht="15.75" customHeight="1" x14ac:dyDescent="0.3">
      <c r="G760" s="20"/>
    </row>
    <row r="761" spans="7:7" ht="15.75" customHeight="1" x14ac:dyDescent="0.3">
      <c r="G761" s="20"/>
    </row>
    <row r="762" spans="7:7" ht="15.75" customHeight="1" x14ac:dyDescent="0.3">
      <c r="G762" s="20"/>
    </row>
    <row r="763" spans="7:7" ht="15.75" customHeight="1" x14ac:dyDescent="0.3">
      <c r="G763" s="20"/>
    </row>
    <row r="764" spans="7:7" ht="15.75" customHeight="1" x14ac:dyDescent="0.3">
      <c r="G764" s="20"/>
    </row>
    <row r="765" spans="7:7" ht="15.75" customHeight="1" x14ac:dyDescent="0.3">
      <c r="G765" s="20"/>
    </row>
    <row r="766" spans="7:7" ht="15.75" customHeight="1" x14ac:dyDescent="0.3">
      <c r="G766" s="20"/>
    </row>
    <row r="767" spans="7:7" ht="15.75" customHeight="1" x14ac:dyDescent="0.3">
      <c r="G767" s="20"/>
    </row>
    <row r="768" spans="7:7" ht="15.75" customHeight="1" x14ac:dyDescent="0.3">
      <c r="G768" s="20"/>
    </row>
    <row r="769" spans="7:7" ht="15.75" customHeight="1" x14ac:dyDescent="0.3">
      <c r="G769" s="20"/>
    </row>
    <row r="770" spans="7:7" ht="15.75" customHeight="1" x14ac:dyDescent="0.3">
      <c r="G770" s="20"/>
    </row>
    <row r="771" spans="7:7" ht="15.75" customHeight="1" x14ac:dyDescent="0.3">
      <c r="G771" s="20"/>
    </row>
    <row r="772" spans="7:7" ht="15.75" customHeight="1" x14ac:dyDescent="0.3">
      <c r="G772" s="20"/>
    </row>
    <row r="773" spans="7:7" ht="15.75" customHeight="1" x14ac:dyDescent="0.3">
      <c r="G773" s="20"/>
    </row>
    <row r="774" spans="7:7" ht="15.75" customHeight="1" x14ac:dyDescent="0.3">
      <c r="G774" s="20"/>
    </row>
    <row r="775" spans="7:7" ht="15.75" customHeight="1" x14ac:dyDescent="0.3">
      <c r="G775" s="20"/>
    </row>
    <row r="776" spans="7:7" ht="15.75" customHeight="1" x14ac:dyDescent="0.3">
      <c r="G776" s="20"/>
    </row>
    <row r="777" spans="7:7" ht="15.75" customHeight="1" x14ac:dyDescent="0.3">
      <c r="G777" s="20"/>
    </row>
    <row r="778" spans="7:7" ht="15.75" customHeight="1" x14ac:dyDescent="0.3">
      <c r="G778" s="20"/>
    </row>
    <row r="779" spans="7:7" ht="15.75" customHeight="1" x14ac:dyDescent="0.3">
      <c r="G779" s="20"/>
    </row>
    <row r="780" spans="7:7" ht="15.75" customHeight="1" x14ac:dyDescent="0.3">
      <c r="G780" s="20"/>
    </row>
    <row r="781" spans="7:7" ht="15.75" customHeight="1" x14ac:dyDescent="0.3">
      <c r="G781" s="20"/>
    </row>
    <row r="782" spans="7:7" ht="15.75" customHeight="1" x14ac:dyDescent="0.3">
      <c r="G782" s="20"/>
    </row>
    <row r="783" spans="7:7" ht="15.75" customHeight="1" x14ac:dyDescent="0.3">
      <c r="G783" s="20"/>
    </row>
    <row r="784" spans="7:7" ht="15.75" customHeight="1" x14ac:dyDescent="0.3">
      <c r="G784" s="20"/>
    </row>
    <row r="785" spans="7:7" ht="15.75" customHeight="1" x14ac:dyDescent="0.3">
      <c r="G785" s="20"/>
    </row>
    <row r="786" spans="7:7" ht="15.75" customHeight="1" x14ac:dyDescent="0.3">
      <c r="G786" s="20"/>
    </row>
    <row r="787" spans="7:7" ht="15.75" customHeight="1" x14ac:dyDescent="0.3">
      <c r="G787" s="20"/>
    </row>
    <row r="788" spans="7:7" ht="15.75" customHeight="1" x14ac:dyDescent="0.3">
      <c r="G788" s="20"/>
    </row>
    <row r="789" spans="7:7" ht="15.75" customHeight="1" x14ac:dyDescent="0.3">
      <c r="G789" s="20"/>
    </row>
    <row r="790" spans="7:7" ht="15.75" customHeight="1" x14ac:dyDescent="0.3">
      <c r="G790" s="20"/>
    </row>
    <row r="791" spans="7:7" ht="15.75" customHeight="1" x14ac:dyDescent="0.3">
      <c r="G791" s="20"/>
    </row>
    <row r="792" spans="7:7" ht="15.75" customHeight="1" x14ac:dyDescent="0.3">
      <c r="G792" s="20"/>
    </row>
    <row r="793" spans="7:7" ht="15.75" customHeight="1" x14ac:dyDescent="0.3">
      <c r="G793" s="20"/>
    </row>
    <row r="794" spans="7:7" ht="15.75" customHeight="1" x14ac:dyDescent="0.3">
      <c r="G794" s="20"/>
    </row>
    <row r="795" spans="7:7" ht="15.75" customHeight="1" x14ac:dyDescent="0.3">
      <c r="G795" s="20"/>
    </row>
    <row r="796" spans="7:7" ht="15.75" customHeight="1" x14ac:dyDescent="0.3">
      <c r="G796" s="20"/>
    </row>
    <row r="797" spans="7:7" ht="15.75" customHeight="1" x14ac:dyDescent="0.3">
      <c r="G797" s="20"/>
    </row>
    <row r="798" spans="7:7" ht="15.75" customHeight="1" x14ac:dyDescent="0.3">
      <c r="G798" s="20"/>
    </row>
    <row r="799" spans="7:7" ht="15.75" customHeight="1" x14ac:dyDescent="0.3">
      <c r="G799" s="20"/>
    </row>
    <row r="800" spans="7:7" ht="15.75" customHeight="1" x14ac:dyDescent="0.3">
      <c r="G800" s="20"/>
    </row>
    <row r="801" spans="7:7" ht="15.75" customHeight="1" x14ac:dyDescent="0.3">
      <c r="G801" s="20"/>
    </row>
    <row r="802" spans="7:7" ht="15.75" customHeight="1" x14ac:dyDescent="0.3">
      <c r="G802" s="20"/>
    </row>
    <row r="803" spans="7:7" ht="15.75" customHeight="1" x14ac:dyDescent="0.3">
      <c r="G803" s="20"/>
    </row>
    <row r="804" spans="7:7" ht="15.75" customHeight="1" x14ac:dyDescent="0.3">
      <c r="G804" s="20"/>
    </row>
    <row r="805" spans="7:7" ht="15.75" customHeight="1" x14ac:dyDescent="0.3">
      <c r="G805" s="20"/>
    </row>
    <row r="806" spans="7:7" ht="15.75" customHeight="1" x14ac:dyDescent="0.3">
      <c r="G806" s="20"/>
    </row>
    <row r="807" spans="7:7" ht="15.75" customHeight="1" x14ac:dyDescent="0.3">
      <c r="G807" s="20"/>
    </row>
    <row r="808" spans="7:7" ht="15.75" customHeight="1" x14ac:dyDescent="0.3">
      <c r="G808" s="20"/>
    </row>
    <row r="809" spans="7:7" ht="15.75" customHeight="1" x14ac:dyDescent="0.3">
      <c r="G809" s="20"/>
    </row>
    <row r="810" spans="7:7" ht="15.75" customHeight="1" x14ac:dyDescent="0.3">
      <c r="G810" s="20"/>
    </row>
    <row r="811" spans="7:7" ht="15.75" customHeight="1" x14ac:dyDescent="0.3">
      <c r="G811" s="20"/>
    </row>
    <row r="812" spans="7:7" ht="15.75" customHeight="1" x14ac:dyDescent="0.3">
      <c r="G812" s="20"/>
    </row>
    <row r="813" spans="7:7" ht="15.75" customHeight="1" x14ac:dyDescent="0.3">
      <c r="G813" s="20"/>
    </row>
    <row r="814" spans="7:7" ht="15.75" customHeight="1" x14ac:dyDescent="0.3">
      <c r="G814" s="20"/>
    </row>
    <row r="815" spans="7:7" ht="15.75" customHeight="1" x14ac:dyDescent="0.3">
      <c r="G815" s="20"/>
    </row>
    <row r="816" spans="7:7" ht="15.75" customHeight="1" x14ac:dyDescent="0.3">
      <c r="G816" s="20"/>
    </row>
    <row r="817" spans="7:7" ht="15.75" customHeight="1" x14ac:dyDescent="0.3">
      <c r="G817" s="20"/>
    </row>
    <row r="818" spans="7:7" ht="15.75" customHeight="1" x14ac:dyDescent="0.3">
      <c r="G818" s="20"/>
    </row>
    <row r="819" spans="7:7" ht="15.75" customHeight="1" x14ac:dyDescent="0.3">
      <c r="G819" s="20"/>
    </row>
    <row r="820" spans="7:7" ht="15.75" customHeight="1" x14ac:dyDescent="0.3">
      <c r="G820" s="20"/>
    </row>
    <row r="821" spans="7:7" ht="15.75" customHeight="1" x14ac:dyDescent="0.3">
      <c r="G821" s="20"/>
    </row>
    <row r="822" spans="7:7" ht="15.75" customHeight="1" x14ac:dyDescent="0.3">
      <c r="G822" s="20"/>
    </row>
    <row r="823" spans="7:7" ht="15.75" customHeight="1" x14ac:dyDescent="0.3">
      <c r="G823" s="20"/>
    </row>
    <row r="824" spans="7:7" ht="15.75" customHeight="1" x14ac:dyDescent="0.3">
      <c r="G824" s="20"/>
    </row>
    <row r="825" spans="7:7" ht="15.75" customHeight="1" x14ac:dyDescent="0.3">
      <c r="G825" s="20"/>
    </row>
    <row r="826" spans="7:7" ht="15.75" customHeight="1" x14ac:dyDescent="0.3">
      <c r="G826" s="20"/>
    </row>
    <row r="827" spans="7:7" ht="15.75" customHeight="1" x14ac:dyDescent="0.3">
      <c r="G827" s="20"/>
    </row>
    <row r="828" spans="7:7" ht="15.75" customHeight="1" x14ac:dyDescent="0.3">
      <c r="G828" s="20"/>
    </row>
    <row r="829" spans="7:7" ht="15.75" customHeight="1" x14ac:dyDescent="0.3">
      <c r="G829" s="20"/>
    </row>
    <row r="830" spans="7:7" ht="15.75" customHeight="1" x14ac:dyDescent="0.3">
      <c r="G830" s="20"/>
    </row>
    <row r="831" spans="7:7" ht="15.75" customHeight="1" x14ac:dyDescent="0.3">
      <c r="G831" s="20"/>
    </row>
    <row r="832" spans="7:7" ht="15.75" customHeight="1" x14ac:dyDescent="0.3">
      <c r="G832" s="20"/>
    </row>
    <row r="833" spans="7:7" ht="15.75" customHeight="1" x14ac:dyDescent="0.3">
      <c r="G833" s="20"/>
    </row>
    <row r="834" spans="7:7" ht="15.75" customHeight="1" x14ac:dyDescent="0.3">
      <c r="G834" s="20"/>
    </row>
    <row r="835" spans="7:7" ht="15.75" customHeight="1" x14ac:dyDescent="0.3">
      <c r="G835" s="20"/>
    </row>
    <row r="836" spans="7:7" ht="15.75" customHeight="1" x14ac:dyDescent="0.3">
      <c r="G836" s="20"/>
    </row>
    <row r="837" spans="7:7" ht="15.75" customHeight="1" x14ac:dyDescent="0.3">
      <c r="G837" s="20"/>
    </row>
    <row r="838" spans="7:7" ht="15.75" customHeight="1" x14ac:dyDescent="0.3">
      <c r="G838" s="20"/>
    </row>
    <row r="839" spans="7:7" ht="15.75" customHeight="1" x14ac:dyDescent="0.3">
      <c r="G839" s="20"/>
    </row>
    <row r="840" spans="7:7" ht="15.75" customHeight="1" x14ac:dyDescent="0.3">
      <c r="G840" s="20"/>
    </row>
    <row r="841" spans="7:7" ht="15.75" customHeight="1" x14ac:dyDescent="0.3">
      <c r="G841" s="20"/>
    </row>
    <row r="842" spans="7:7" ht="15.75" customHeight="1" x14ac:dyDescent="0.3">
      <c r="G842" s="20"/>
    </row>
    <row r="843" spans="7:7" ht="15.75" customHeight="1" x14ac:dyDescent="0.3">
      <c r="G843" s="20"/>
    </row>
    <row r="844" spans="7:7" ht="15.75" customHeight="1" x14ac:dyDescent="0.3">
      <c r="G844" s="20"/>
    </row>
    <row r="845" spans="7:7" ht="15.75" customHeight="1" x14ac:dyDescent="0.3">
      <c r="G845" s="20"/>
    </row>
    <row r="846" spans="7:7" ht="15.75" customHeight="1" x14ac:dyDescent="0.3">
      <c r="G846" s="20"/>
    </row>
    <row r="847" spans="7:7" ht="15.75" customHeight="1" x14ac:dyDescent="0.3">
      <c r="G847" s="20"/>
    </row>
    <row r="848" spans="7:7" ht="15.75" customHeight="1" x14ac:dyDescent="0.3">
      <c r="G848" s="20"/>
    </row>
    <row r="849" spans="7:7" ht="15.75" customHeight="1" x14ac:dyDescent="0.3">
      <c r="G849" s="20"/>
    </row>
    <row r="850" spans="7:7" ht="15.75" customHeight="1" x14ac:dyDescent="0.3">
      <c r="G850" s="20"/>
    </row>
    <row r="851" spans="7:7" ht="15.75" customHeight="1" x14ac:dyDescent="0.3">
      <c r="G851" s="20"/>
    </row>
    <row r="852" spans="7:7" ht="15.75" customHeight="1" x14ac:dyDescent="0.3">
      <c r="G852" s="20"/>
    </row>
    <row r="853" spans="7:7" ht="15.75" customHeight="1" x14ac:dyDescent="0.3">
      <c r="G853" s="20"/>
    </row>
    <row r="854" spans="7:7" ht="15.75" customHeight="1" x14ac:dyDescent="0.3">
      <c r="G854" s="20"/>
    </row>
    <row r="855" spans="7:7" ht="15.75" customHeight="1" x14ac:dyDescent="0.3">
      <c r="G855" s="20"/>
    </row>
    <row r="856" spans="7:7" ht="15.75" customHeight="1" x14ac:dyDescent="0.3">
      <c r="G856" s="20"/>
    </row>
    <row r="857" spans="7:7" ht="15.75" customHeight="1" x14ac:dyDescent="0.3">
      <c r="G857" s="20"/>
    </row>
    <row r="858" spans="7:7" ht="15.75" customHeight="1" x14ac:dyDescent="0.3">
      <c r="G858" s="20"/>
    </row>
    <row r="859" spans="7:7" ht="15.75" customHeight="1" x14ac:dyDescent="0.3">
      <c r="G859" s="20"/>
    </row>
    <row r="860" spans="7:7" ht="15.75" customHeight="1" x14ac:dyDescent="0.3">
      <c r="G860" s="20"/>
    </row>
    <row r="861" spans="7:7" ht="15.75" customHeight="1" x14ac:dyDescent="0.3">
      <c r="G861" s="20"/>
    </row>
    <row r="862" spans="7:7" ht="15.75" customHeight="1" x14ac:dyDescent="0.3">
      <c r="G862" s="20"/>
    </row>
    <row r="863" spans="7:7" ht="15.75" customHeight="1" x14ac:dyDescent="0.3">
      <c r="G863" s="20"/>
    </row>
    <row r="864" spans="7:7" ht="15.75" customHeight="1" x14ac:dyDescent="0.3">
      <c r="G864" s="20"/>
    </row>
    <row r="865" spans="7:7" ht="15.75" customHeight="1" x14ac:dyDescent="0.3">
      <c r="G865" s="20"/>
    </row>
    <row r="866" spans="7:7" ht="15.75" customHeight="1" x14ac:dyDescent="0.3">
      <c r="G866" s="20"/>
    </row>
    <row r="867" spans="7:7" ht="15.75" customHeight="1" x14ac:dyDescent="0.3">
      <c r="G867" s="20"/>
    </row>
    <row r="868" spans="7:7" ht="15.75" customHeight="1" x14ac:dyDescent="0.3">
      <c r="G868" s="20"/>
    </row>
    <row r="869" spans="7:7" ht="15.75" customHeight="1" x14ac:dyDescent="0.3">
      <c r="G869" s="20"/>
    </row>
    <row r="870" spans="7:7" ht="15.75" customHeight="1" x14ac:dyDescent="0.3">
      <c r="G870" s="20"/>
    </row>
    <row r="871" spans="7:7" ht="15.75" customHeight="1" x14ac:dyDescent="0.3">
      <c r="G871" s="20"/>
    </row>
    <row r="872" spans="7:7" ht="15.75" customHeight="1" x14ac:dyDescent="0.3">
      <c r="G872" s="20"/>
    </row>
    <row r="873" spans="7:7" ht="15.75" customHeight="1" x14ac:dyDescent="0.3">
      <c r="G873" s="20"/>
    </row>
    <row r="874" spans="7:7" ht="15.75" customHeight="1" x14ac:dyDescent="0.3">
      <c r="G874" s="20"/>
    </row>
    <row r="875" spans="7:7" ht="15.75" customHeight="1" x14ac:dyDescent="0.3">
      <c r="G875" s="20"/>
    </row>
    <row r="876" spans="7:7" ht="15.75" customHeight="1" x14ac:dyDescent="0.3">
      <c r="G876" s="20"/>
    </row>
    <row r="877" spans="7:7" ht="15.75" customHeight="1" x14ac:dyDescent="0.3">
      <c r="G877" s="20"/>
    </row>
    <row r="878" spans="7:7" ht="15.75" customHeight="1" x14ac:dyDescent="0.3">
      <c r="G878" s="20"/>
    </row>
    <row r="879" spans="7:7" ht="15.75" customHeight="1" x14ac:dyDescent="0.3">
      <c r="G879" s="20"/>
    </row>
    <row r="880" spans="7:7" ht="15.75" customHeight="1" x14ac:dyDescent="0.3">
      <c r="G880" s="20"/>
    </row>
    <row r="881" spans="7:7" ht="15.75" customHeight="1" x14ac:dyDescent="0.3">
      <c r="G881" s="20"/>
    </row>
    <row r="882" spans="7:7" ht="15.75" customHeight="1" x14ac:dyDescent="0.3">
      <c r="G882" s="20"/>
    </row>
    <row r="883" spans="7:7" ht="15.75" customHeight="1" x14ac:dyDescent="0.3">
      <c r="G883" s="20"/>
    </row>
    <row r="884" spans="7:7" ht="15.75" customHeight="1" x14ac:dyDescent="0.3">
      <c r="G884" s="20"/>
    </row>
    <row r="885" spans="7:7" ht="15.75" customHeight="1" x14ac:dyDescent="0.3">
      <c r="G885" s="20"/>
    </row>
    <row r="886" spans="7:7" ht="15.75" customHeight="1" x14ac:dyDescent="0.3">
      <c r="G886" s="20"/>
    </row>
    <row r="887" spans="7:7" ht="15.75" customHeight="1" x14ac:dyDescent="0.3">
      <c r="G887" s="20"/>
    </row>
    <row r="888" spans="7:7" ht="15.75" customHeight="1" x14ac:dyDescent="0.3">
      <c r="G888" s="20"/>
    </row>
    <row r="889" spans="7:7" ht="15.75" customHeight="1" x14ac:dyDescent="0.3">
      <c r="G889" s="20"/>
    </row>
    <row r="890" spans="7:7" ht="15.75" customHeight="1" x14ac:dyDescent="0.3">
      <c r="G890" s="20"/>
    </row>
    <row r="891" spans="7:7" ht="15.75" customHeight="1" x14ac:dyDescent="0.3">
      <c r="G891" s="20"/>
    </row>
    <row r="892" spans="7:7" ht="15.75" customHeight="1" x14ac:dyDescent="0.3">
      <c r="G892" s="20"/>
    </row>
    <row r="893" spans="7:7" ht="15.75" customHeight="1" x14ac:dyDescent="0.3">
      <c r="G893" s="20"/>
    </row>
    <row r="894" spans="7:7" ht="15.75" customHeight="1" x14ac:dyDescent="0.3">
      <c r="G894" s="20"/>
    </row>
    <row r="895" spans="7:7" ht="15.75" customHeight="1" x14ac:dyDescent="0.3">
      <c r="G895" s="20"/>
    </row>
    <row r="896" spans="7:7" ht="15.75" customHeight="1" x14ac:dyDescent="0.3">
      <c r="G896" s="20"/>
    </row>
    <row r="897" spans="7:7" ht="15.75" customHeight="1" x14ac:dyDescent="0.3">
      <c r="G897" s="20"/>
    </row>
    <row r="898" spans="7:7" ht="15.75" customHeight="1" x14ac:dyDescent="0.3">
      <c r="G898" s="20"/>
    </row>
    <row r="899" spans="7:7" ht="15.75" customHeight="1" x14ac:dyDescent="0.3">
      <c r="G899" s="20"/>
    </row>
    <row r="900" spans="7:7" ht="15.75" customHeight="1" x14ac:dyDescent="0.3">
      <c r="G900" s="20"/>
    </row>
    <row r="901" spans="7:7" ht="15.75" customHeight="1" x14ac:dyDescent="0.3">
      <c r="G901" s="20"/>
    </row>
    <row r="902" spans="7:7" ht="15.75" customHeight="1" x14ac:dyDescent="0.3">
      <c r="G902" s="20"/>
    </row>
    <row r="903" spans="7:7" ht="15.75" customHeight="1" x14ac:dyDescent="0.3">
      <c r="G903" s="20"/>
    </row>
    <row r="904" spans="7:7" ht="15.75" customHeight="1" x14ac:dyDescent="0.3">
      <c r="G904" s="20"/>
    </row>
    <row r="905" spans="7:7" ht="15.75" customHeight="1" x14ac:dyDescent="0.3">
      <c r="G905" s="20"/>
    </row>
    <row r="906" spans="7:7" ht="15.75" customHeight="1" x14ac:dyDescent="0.3">
      <c r="G906" s="20"/>
    </row>
    <row r="907" spans="7:7" ht="15.75" customHeight="1" x14ac:dyDescent="0.3">
      <c r="G907" s="20"/>
    </row>
    <row r="908" spans="7:7" ht="15.75" customHeight="1" x14ac:dyDescent="0.3">
      <c r="G908" s="20"/>
    </row>
    <row r="909" spans="7:7" ht="15.75" customHeight="1" x14ac:dyDescent="0.3">
      <c r="G909" s="20"/>
    </row>
    <row r="910" spans="7:7" ht="15.75" customHeight="1" x14ac:dyDescent="0.3">
      <c r="G910" s="20"/>
    </row>
    <row r="911" spans="7:7" ht="15.75" customHeight="1" x14ac:dyDescent="0.3">
      <c r="G911" s="20"/>
    </row>
    <row r="912" spans="7:7" ht="15.75" customHeight="1" x14ac:dyDescent="0.3">
      <c r="G912" s="20"/>
    </row>
    <row r="913" spans="7:7" ht="15.75" customHeight="1" x14ac:dyDescent="0.3">
      <c r="G913" s="20"/>
    </row>
    <row r="914" spans="7:7" ht="15.75" customHeight="1" x14ac:dyDescent="0.3">
      <c r="G914" s="20"/>
    </row>
    <row r="915" spans="7:7" ht="15.75" customHeight="1" x14ac:dyDescent="0.3">
      <c r="G915" s="20"/>
    </row>
    <row r="916" spans="7:7" ht="15.75" customHeight="1" x14ac:dyDescent="0.3">
      <c r="G916" s="20"/>
    </row>
    <row r="917" spans="7:7" ht="15.75" customHeight="1" x14ac:dyDescent="0.3">
      <c r="G917" s="20"/>
    </row>
    <row r="918" spans="7:7" ht="15.75" customHeight="1" x14ac:dyDescent="0.3">
      <c r="G918" s="20"/>
    </row>
    <row r="919" spans="7:7" ht="15.75" customHeight="1" x14ac:dyDescent="0.3">
      <c r="G919" s="20"/>
    </row>
    <row r="920" spans="7:7" ht="15.75" customHeight="1" x14ac:dyDescent="0.3">
      <c r="G920" s="20"/>
    </row>
    <row r="921" spans="7:7" ht="15.75" customHeight="1" x14ac:dyDescent="0.3">
      <c r="G921" s="20"/>
    </row>
    <row r="922" spans="7:7" ht="15.75" customHeight="1" x14ac:dyDescent="0.3">
      <c r="G922" s="20"/>
    </row>
    <row r="923" spans="7:7" ht="15.75" customHeight="1" x14ac:dyDescent="0.3">
      <c r="G923" s="20"/>
    </row>
    <row r="924" spans="7:7" ht="15.75" customHeight="1" x14ac:dyDescent="0.3">
      <c r="G924" s="20"/>
    </row>
    <row r="925" spans="7:7" ht="15.75" customHeight="1" x14ac:dyDescent="0.3">
      <c r="G925" s="20"/>
    </row>
    <row r="926" spans="7:7" ht="15.75" customHeight="1" x14ac:dyDescent="0.3">
      <c r="G926" s="20"/>
    </row>
    <row r="927" spans="7:7" ht="15.75" customHeight="1" x14ac:dyDescent="0.3">
      <c r="G927" s="20"/>
    </row>
    <row r="928" spans="7:7" ht="15.75" customHeight="1" x14ac:dyDescent="0.3">
      <c r="G928" s="20"/>
    </row>
    <row r="929" spans="7:7" ht="15.75" customHeight="1" x14ac:dyDescent="0.3">
      <c r="G929" s="20"/>
    </row>
    <row r="930" spans="7:7" ht="15.75" customHeight="1" x14ac:dyDescent="0.3">
      <c r="G930" s="20"/>
    </row>
    <row r="931" spans="7:7" ht="15.75" customHeight="1" x14ac:dyDescent="0.3">
      <c r="G931" s="20"/>
    </row>
    <row r="932" spans="7:7" ht="15.75" customHeight="1" x14ac:dyDescent="0.3">
      <c r="G932" s="20"/>
    </row>
    <row r="933" spans="7:7" ht="15.75" customHeight="1" x14ac:dyDescent="0.3">
      <c r="G933" s="20"/>
    </row>
    <row r="934" spans="7:7" ht="15.75" customHeight="1" x14ac:dyDescent="0.3">
      <c r="G934" s="20"/>
    </row>
    <row r="935" spans="7:7" ht="15.75" customHeight="1" x14ac:dyDescent="0.3">
      <c r="G935" s="20"/>
    </row>
    <row r="936" spans="7:7" ht="15.75" customHeight="1" x14ac:dyDescent="0.3">
      <c r="G936" s="20"/>
    </row>
    <row r="937" spans="7:7" ht="15.75" customHeight="1" x14ac:dyDescent="0.3">
      <c r="G937" s="20"/>
    </row>
    <row r="938" spans="7:7" ht="15.75" customHeight="1" x14ac:dyDescent="0.3">
      <c r="G938" s="20"/>
    </row>
    <row r="939" spans="7:7" ht="15.75" customHeight="1" x14ac:dyDescent="0.3">
      <c r="G939" s="20"/>
    </row>
    <row r="940" spans="7:7" ht="15.75" customHeight="1" x14ac:dyDescent="0.3">
      <c r="G940" s="20"/>
    </row>
    <row r="941" spans="7:7" ht="15.75" customHeight="1" x14ac:dyDescent="0.3">
      <c r="G941" s="20"/>
    </row>
    <row r="942" spans="7:7" ht="15.75" customHeight="1" x14ac:dyDescent="0.3">
      <c r="G942" s="20"/>
    </row>
    <row r="943" spans="7:7" ht="15.75" customHeight="1" x14ac:dyDescent="0.3">
      <c r="G943" s="20"/>
    </row>
    <row r="944" spans="7:7" ht="15.75" customHeight="1" x14ac:dyDescent="0.3">
      <c r="G944" s="20"/>
    </row>
    <row r="945" spans="7:7" ht="15.75" customHeight="1" x14ac:dyDescent="0.3">
      <c r="G945" s="20"/>
    </row>
    <row r="946" spans="7:7" ht="15.75" customHeight="1" x14ac:dyDescent="0.3">
      <c r="G946" s="20"/>
    </row>
    <row r="947" spans="7:7" ht="15.75" customHeight="1" x14ac:dyDescent="0.3">
      <c r="G947" s="20"/>
    </row>
    <row r="948" spans="7:7" ht="15.75" customHeight="1" x14ac:dyDescent="0.3">
      <c r="G948" s="20"/>
    </row>
    <row r="949" spans="7:7" ht="15.75" customHeight="1" x14ac:dyDescent="0.3">
      <c r="G949" s="20"/>
    </row>
    <row r="950" spans="7:7" ht="15.75" customHeight="1" x14ac:dyDescent="0.3">
      <c r="G950" s="20"/>
    </row>
    <row r="951" spans="7:7" ht="15.75" customHeight="1" x14ac:dyDescent="0.3">
      <c r="G951" s="20"/>
    </row>
    <row r="952" spans="7:7" ht="15.75" customHeight="1" x14ac:dyDescent="0.3">
      <c r="G952" s="20"/>
    </row>
    <row r="953" spans="7:7" ht="15.75" customHeight="1" x14ac:dyDescent="0.3">
      <c r="G953" s="20"/>
    </row>
    <row r="954" spans="7:7" ht="15.75" customHeight="1" x14ac:dyDescent="0.3">
      <c r="G954" s="20"/>
    </row>
    <row r="955" spans="7:7" ht="15.75" customHeight="1" x14ac:dyDescent="0.3">
      <c r="G955" s="20"/>
    </row>
    <row r="956" spans="7:7" ht="15.75" customHeight="1" x14ac:dyDescent="0.3">
      <c r="G956" s="20"/>
    </row>
    <row r="957" spans="7:7" ht="15.75" customHeight="1" x14ac:dyDescent="0.3">
      <c r="G957" s="20"/>
    </row>
    <row r="958" spans="7:7" ht="15.75" customHeight="1" x14ac:dyDescent="0.3">
      <c r="G958" s="20"/>
    </row>
    <row r="959" spans="7:7" ht="15.75" customHeight="1" x14ac:dyDescent="0.3">
      <c r="G959" s="20"/>
    </row>
    <row r="960" spans="7:7" ht="15.75" customHeight="1" x14ac:dyDescent="0.3">
      <c r="G960" s="20"/>
    </row>
    <row r="961" spans="7:7" ht="15.75" customHeight="1" x14ac:dyDescent="0.3">
      <c r="G961" s="20"/>
    </row>
    <row r="962" spans="7:7" ht="15.75" customHeight="1" x14ac:dyDescent="0.3">
      <c r="G962" s="20"/>
    </row>
    <row r="963" spans="7:7" ht="15.75" customHeight="1" x14ac:dyDescent="0.3">
      <c r="G963" s="20"/>
    </row>
    <row r="964" spans="7:7" ht="15.75" customHeight="1" x14ac:dyDescent="0.3">
      <c r="G964" s="20"/>
    </row>
    <row r="965" spans="7:7" ht="15.75" customHeight="1" x14ac:dyDescent="0.3">
      <c r="G965" s="20"/>
    </row>
    <row r="966" spans="7:7" ht="15.75" customHeight="1" x14ac:dyDescent="0.3">
      <c r="G966" s="20"/>
    </row>
    <row r="967" spans="7:7" ht="15.75" customHeight="1" x14ac:dyDescent="0.3">
      <c r="G967" s="20"/>
    </row>
    <row r="968" spans="7:7" ht="15.75" customHeight="1" x14ac:dyDescent="0.3">
      <c r="G968" s="20"/>
    </row>
    <row r="969" spans="7:7" ht="15.75" customHeight="1" x14ac:dyDescent="0.3">
      <c r="G969" s="20"/>
    </row>
    <row r="970" spans="7:7" ht="15.75" customHeight="1" x14ac:dyDescent="0.3">
      <c r="G970" s="20"/>
    </row>
    <row r="971" spans="7:7" ht="15.75" customHeight="1" x14ac:dyDescent="0.3">
      <c r="G971" s="20"/>
    </row>
    <row r="972" spans="7:7" ht="15.75" customHeight="1" x14ac:dyDescent="0.3">
      <c r="G972" s="20"/>
    </row>
    <row r="973" spans="7:7" ht="15.75" customHeight="1" x14ac:dyDescent="0.3">
      <c r="G973" s="20"/>
    </row>
    <row r="974" spans="7:7" ht="15.75" customHeight="1" x14ac:dyDescent="0.3">
      <c r="G974" s="20"/>
    </row>
    <row r="975" spans="7:7" ht="15.75" customHeight="1" x14ac:dyDescent="0.3">
      <c r="G975" s="20"/>
    </row>
    <row r="976" spans="7:7" ht="15.75" customHeight="1" x14ac:dyDescent="0.3">
      <c r="G976" s="20"/>
    </row>
    <row r="977" spans="7:7" ht="15.75" customHeight="1" x14ac:dyDescent="0.3">
      <c r="G977" s="20"/>
    </row>
    <row r="978" spans="7:7" ht="15.75" customHeight="1" x14ac:dyDescent="0.3">
      <c r="G978" s="20"/>
    </row>
    <row r="979" spans="7:7" ht="15.75" customHeight="1" x14ac:dyDescent="0.3">
      <c r="G979" s="20"/>
    </row>
    <row r="980" spans="7:7" ht="15.75" customHeight="1" x14ac:dyDescent="0.3">
      <c r="G980" s="20"/>
    </row>
    <row r="981" spans="7:7" ht="15.75" customHeight="1" x14ac:dyDescent="0.3">
      <c r="G981" s="20"/>
    </row>
    <row r="982" spans="7:7" ht="15.75" customHeight="1" x14ac:dyDescent="0.3">
      <c r="G982" s="20"/>
    </row>
    <row r="983" spans="7:7" ht="15.75" customHeight="1" x14ac:dyDescent="0.3">
      <c r="G983" s="20"/>
    </row>
    <row r="984" spans="7:7" ht="15.75" customHeight="1" x14ac:dyDescent="0.3">
      <c r="G984" s="20"/>
    </row>
    <row r="985" spans="7:7" ht="15.75" customHeight="1" x14ac:dyDescent="0.3">
      <c r="G985" s="20"/>
    </row>
    <row r="986" spans="7:7" ht="15.75" customHeight="1" x14ac:dyDescent="0.3">
      <c r="G986" s="20"/>
    </row>
    <row r="987" spans="7:7" ht="15.75" customHeight="1" x14ac:dyDescent="0.3">
      <c r="G987" s="20"/>
    </row>
    <row r="988" spans="7:7" ht="15.75" customHeight="1" x14ac:dyDescent="0.3">
      <c r="G988" s="20"/>
    </row>
    <row r="989" spans="7:7" ht="15.75" customHeight="1" x14ac:dyDescent="0.3">
      <c r="G989" s="20"/>
    </row>
    <row r="990" spans="7:7" ht="15.75" customHeight="1" x14ac:dyDescent="0.3">
      <c r="G990" s="20"/>
    </row>
    <row r="991" spans="7:7" ht="15.75" customHeight="1" x14ac:dyDescent="0.3">
      <c r="G991" s="20"/>
    </row>
    <row r="992" spans="7:7" ht="15.75" customHeight="1" x14ac:dyDescent="0.3">
      <c r="G992" s="20"/>
    </row>
    <row r="993" spans="7:7" ht="15.75" customHeight="1" x14ac:dyDescent="0.3">
      <c r="G993" s="20"/>
    </row>
    <row r="994" spans="7:7" ht="15.75" customHeight="1" x14ac:dyDescent="0.3">
      <c r="G994" s="20"/>
    </row>
    <row r="995" spans="7:7" ht="15.75" customHeight="1" x14ac:dyDescent="0.3">
      <c r="G995" s="20"/>
    </row>
    <row r="996" spans="7:7" ht="15.75" customHeight="1" x14ac:dyDescent="0.3">
      <c r="G996" s="20"/>
    </row>
    <row r="997" spans="7:7" ht="15.75" customHeight="1" x14ac:dyDescent="0.3">
      <c r="G997" s="20"/>
    </row>
  </sheetData>
  <mergeCells count="1">
    <mergeCell ref="B1:C2"/>
  </mergeCells>
  <pageMargins left="0.25" right="0.25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4"/>
  <sheetViews>
    <sheetView workbookViewId="0">
      <selection activeCell="D3" sqref="D3"/>
    </sheetView>
  </sheetViews>
  <sheetFormatPr defaultColWidth="14.44140625" defaultRowHeight="15" customHeight="1" outlineLevelRow="1" x14ac:dyDescent="0.3"/>
  <cols>
    <col min="1" max="1" width="2.88671875" customWidth="1"/>
    <col min="2" max="2" width="19.5546875" customWidth="1"/>
    <col min="3" max="3" width="13.44140625" customWidth="1"/>
    <col min="4" max="4" width="14.109375" customWidth="1"/>
    <col min="5" max="5" width="15.109375" customWidth="1"/>
    <col min="6" max="6" width="17.5546875" customWidth="1"/>
    <col min="7" max="7" width="19.88671875" customWidth="1"/>
    <col min="8" max="8" width="15.6640625" customWidth="1"/>
    <col min="9" max="9" width="14.6640625" customWidth="1"/>
    <col min="10" max="10" width="13.5546875" customWidth="1"/>
    <col min="11" max="15" width="15.109375" customWidth="1"/>
    <col min="16" max="16" width="13.6640625" customWidth="1"/>
    <col min="17" max="17" width="15.44140625" customWidth="1"/>
    <col min="18" max="27" width="8.6640625" customWidth="1"/>
  </cols>
  <sheetData>
    <row r="1" spans="1:27" s="125" customFormat="1" ht="14.4" outlineLevel="1" x14ac:dyDescent="0.3">
      <c r="B1" s="139">
        <v>2025</v>
      </c>
      <c r="C1" s="140"/>
    </row>
    <row r="2" spans="1:27" s="125" customFormat="1" ht="14.4" outlineLevel="1" x14ac:dyDescent="0.3">
      <c r="B2" s="140"/>
      <c r="C2" s="140"/>
    </row>
    <row r="3" spans="1:27" s="125" customFormat="1" outlineLevel="1" thickBot="1" x14ac:dyDescent="0.35">
      <c r="B3" s="74" t="s">
        <v>0</v>
      </c>
      <c r="C3" s="75">
        <v>41.593600000000002</v>
      </c>
      <c r="D3" s="75">
        <v>41.593600000000002</v>
      </c>
      <c r="E3" s="75">
        <v>41.316200000000002</v>
      </c>
      <c r="F3" s="75"/>
      <c r="G3" s="76"/>
      <c r="H3" s="76"/>
      <c r="I3" s="77"/>
      <c r="J3" s="76"/>
      <c r="K3" s="76"/>
      <c r="L3" s="76"/>
      <c r="M3" s="76"/>
      <c r="N3" s="77"/>
      <c r="O3" s="89"/>
    </row>
    <row r="4" spans="1:27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1:27" s="125" customFormat="1" ht="14.4" outlineLevel="1" x14ac:dyDescent="0.3">
      <c r="B5" s="80" t="s">
        <v>21</v>
      </c>
      <c r="C5" s="93" t="s">
        <v>61</v>
      </c>
      <c r="D5" s="93" t="s">
        <v>63</v>
      </c>
      <c r="E5" s="93" t="s">
        <v>64</v>
      </c>
      <c r="F5" s="93"/>
      <c r="G5" s="93"/>
      <c r="H5" s="93"/>
      <c r="I5" s="93"/>
      <c r="J5" s="93"/>
      <c r="K5" s="108"/>
      <c r="L5" s="93"/>
      <c r="M5" s="93"/>
      <c r="N5" s="132"/>
      <c r="O5" s="96"/>
    </row>
    <row r="6" spans="1:27" s="125" customFormat="1" ht="14.4" outlineLevel="1" x14ac:dyDescent="0.3">
      <c r="B6" s="82" t="s">
        <v>22</v>
      </c>
      <c r="C6" s="83">
        <v>48.45</v>
      </c>
      <c r="D6" s="83">
        <v>42.1</v>
      </c>
      <c r="E6" s="83">
        <v>45.3</v>
      </c>
      <c r="F6" s="94"/>
      <c r="G6" s="94"/>
      <c r="H6" s="94"/>
      <c r="I6" s="94"/>
      <c r="J6" s="94"/>
      <c r="K6" s="94"/>
      <c r="L6" s="94"/>
      <c r="M6" s="94"/>
      <c r="N6" s="94"/>
      <c r="O6" s="97"/>
    </row>
    <row r="7" spans="1:27" s="125" customFormat="1" ht="15.75" customHeight="1" outlineLevel="1" x14ac:dyDescent="0.3">
      <c r="B7" s="85" t="s">
        <v>23</v>
      </c>
      <c r="C7" s="86">
        <f>C6/C3</f>
        <v>1.164842668102785</v>
      </c>
      <c r="D7" s="86">
        <f>D6/D3</f>
        <v>1.0121749499923065</v>
      </c>
      <c r="E7" s="86">
        <f>E6/E3</f>
        <v>1.0964222266326524</v>
      </c>
      <c r="F7" s="95"/>
      <c r="G7" s="95"/>
      <c r="H7" s="95"/>
      <c r="I7" s="95"/>
      <c r="J7" s="95"/>
      <c r="K7" s="95"/>
      <c r="L7" s="95"/>
      <c r="M7" s="95"/>
      <c r="N7" s="133"/>
      <c r="O7" s="98"/>
    </row>
    <row r="8" spans="1:27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1:27" s="125" customFormat="1" ht="15.75" customHeight="1" outlineLevel="1" x14ac:dyDescent="0.3">
      <c r="B9" s="113"/>
      <c r="C9" s="114"/>
      <c r="D9" s="114"/>
      <c r="E9" s="114"/>
      <c r="F9" s="135"/>
      <c r="G9" s="135"/>
      <c r="H9" s="135"/>
      <c r="I9" s="135"/>
      <c r="J9" s="135"/>
      <c r="K9" s="135"/>
      <c r="L9" s="135"/>
      <c r="M9" s="135"/>
      <c r="N9" s="136"/>
      <c r="O9" s="137"/>
    </row>
    <row r="10" spans="1:27" s="125" customFormat="1" ht="15.75" customHeight="1" outlineLevel="1" x14ac:dyDescent="0.3">
      <c r="B10" s="139">
        <v>2024</v>
      </c>
      <c r="C10" s="140"/>
      <c r="D10" s="140"/>
      <c r="E10" s="114"/>
      <c r="F10" s="135"/>
      <c r="G10" s="135"/>
      <c r="H10" s="135"/>
      <c r="I10" s="135"/>
      <c r="J10" s="135"/>
      <c r="K10" s="135"/>
      <c r="L10" s="135"/>
      <c r="M10" s="135"/>
      <c r="N10" s="136"/>
      <c r="O10" s="137"/>
    </row>
    <row r="11" spans="1:27" ht="14.4" x14ac:dyDescent="0.3">
      <c r="B11" s="140"/>
      <c r="C11" s="140"/>
      <c r="D11" s="140"/>
      <c r="H11" s="5"/>
    </row>
    <row r="12" spans="1:27" ht="14.4" x14ac:dyDescent="0.3">
      <c r="A12" s="67"/>
      <c r="B12" s="104"/>
      <c r="C12" s="105">
        <v>45291</v>
      </c>
      <c r="D12" s="105">
        <v>45322</v>
      </c>
      <c r="E12" s="106">
        <v>45351</v>
      </c>
      <c r="F12" s="106">
        <v>45382</v>
      </c>
      <c r="G12" s="106">
        <v>45412</v>
      </c>
      <c r="H12" s="106">
        <v>45443</v>
      </c>
      <c r="I12" s="106">
        <v>45473</v>
      </c>
      <c r="J12" s="106">
        <v>45504</v>
      </c>
      <c r="K12" s="106">
        <v>45535</v>
      </c>
      <c r="L12" s="106">
        <v>45565</v>
      </c>
      <c r="M12" s="106">
        <v>45596</v>
      </c>
      <c r="N12" s="106">
        <v>45626</v>
      </c>
      <c r="O12" s="106">
        <v>45657</v>
      </c>
      <c r="P12" s="12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7" ht="16.2" thickBot="1" x14ac:dyDescent="0.45">
      <c r="B13" s="79" t="s">
        <v>0</v>
      </c>
      <c r="C13" s="75">
        <v>37.982399999999998</v>
      </c>
      <c r="D13" s="75">
        <v>37.874600000000001</v>
      </c>
      <c r="E13" s="75">
        <v>38.207700000000003</v>
      </c>
      <c r="F13" s="75">
        <v>39.229799999999997</v>
      </c>
      <c r="G13" s="75">
        <v>39.668799999999997</v>
      </c>
      <c r="H13" s="76">
        <v>40.500100000000003</v>
      </c>
      <c r="I13" s="76">
        <v>40.4542</v>
      </c>
      <c r="J13" s="107">
        <v>40.4542</v>
      </c>
      <c r="K13" s="76">
        <v>41.190100000000001</v>
      </c>
      <c r="L13" s="76">
        <v>41.190100000000001</v>
      </c>
      <c r="M13" s="76">
        <v>41.2194</v>
      </c>
      <c r="N13" s="76">
        <v>41.2194</v>
      </c>
      <c r="O13" s="76">
        <v>42.039000000000001</v>
      </c>
      <c r="P13" s="89"/>
    </row>
    <row r="14" spans="1:27" ht="16.2" thickBot="1" x14ac:dyDescent="0.45">
      <c r="B14" s="78"/>
      <c r="C14" s="74" t="s">
        <v>37</v>
      </c>
      <c r="D14" s="74" t="s">
        <v>1</v>
      </c>
      <c r="E14" s="74" t="s">
        <v>38</v>
      </c>
      <c r="F14" s="74" t="s">
        <v>39</v>
      </c>
      <c r="G14" s="74" t="s">
        <v>40</v>
      </c>
      <c r="H14" s="74" t="s">
        <v>41</v>
      </c>
      <c r="I14" s="79" t="s">
        <v>6</v>
      </c>
      <c r="J14" s="111" t="s">
        <v>7</v>
      </c>
      <c r="K14" s="79" t="s">
        <v>8</v>
      </c>
      <c r="L14" s="79" t="s">
        <v>9</v>
      </c>
      <c r="M14" s="79" t="s">
        <v>10</v>
      </c>
      <c r="N14" s="79" t="s">
        <v>11</v>
      </c>
      <c r="O14" s="126" t="s">
        <v>12</v>
      </c>
      <c r="P14" s="42" t="s">
        <v>60</v>
      </c>
    </row>
    <row r="15" spans="1:27" ht="14.4" x14ac:dyDescent="0.3">
      <c r="B15" s="80" t="s">
        <v>21</v>
      </c>
      <c r="C15" s="93">
        <v>16839</v>
      </c>
      <c r="D15" s="93">
        <v>27363</v>
      </c>
      <c r="E15" s="93">
        <v>39064</v>
      </c>
      <c r="F15" s="93">
        <v>46135</v>
      </c>
      <c r="G15" s="93">
        <v>54012</v>
      </c>
      <c r="H15" s="81">
        <v>67498</v>
      </c>
      <c r="I15" s="81">
        <v>75362</v>
      </c>
      <c r="J15" s="108" t="s">
        <v>43</v>
      </c>
      <c r="K15" s="108" t="s">
        <v>46</v>
      </c>
      <c r="L15" s="108" t="s">
        <v>52</v>
      </c>
      <c r="M15" s="81" t="s">
        <v>54</v>
      </c>
      <c r="N15" s="81" t="s">
        <v>56</v>
      </c>
      <c r="O15" s="81" t="s">
        <v>58</v>
      </c>
      <c r="P15" s="96"/>
    </row>
    <row r="16" spans="1:27" ht="14.4" x14ac:dyDescent="0.3">
      <c r="B16" s="82" t="s">
        <v>22</v>
      </c>
      <c r="C16" s="83">
        <v>41.66</v>
      </c>
      <c r="D16" s="94">
        <v>45.63</v>
      </c>
      <c r="E16" s="94">
        <v>43.77</v>
      </c>
      <c r="F16" s="94">
        <v>52.1</v>
      </c>
      <c r="G16" s="94">
        <v>50.8</v>
      </c>
      <c r="H16" s="92">
        <v>51.31</v>
      </c>
      <c r="I16" s="92">
        <v>49.2</v>
      </c>
      <c r="J16" s="109">
        <v>50.85</v>
      </c>
      <c r="K16" s="92">
        <v>45</v>
      </c>
      <c r="L16" s="92">
        <v>43.75</v>
      </c>
      <c r="M16" s="92">
        <v>49.6</v>
      </c>
      <c r="N16" s="124">
        <v>46.4</v>
      </c>
      <c r="O16" s="92">
        <v>45.5</v>
      </c>
      <c r="P16" s="97"/>
    </row>
    <row r="17" spans="2:16" ht="15.75" customHeight="1" x14ac:dyDescent="0.3">
      <c r="B17" s="85" t="s">
        <v>23</v>
      </c>
      <c r="C17" s="86">
        <f>C16/C13</f>
        <v>1.0968237920721176</v>
      </c>
      <c r="D17" s="86">
        <f>D16/D13</f>
        <v>1.2047651988403838</v>
      </c>
      <c r="E17" s="86">
        <f>E16/E13</f>
        <v>1.1455806028627737</v>
      </c>
      <c r="F17" s="86">
        <f>F16/F13</f>
        <v>1.328072026877527</v>
      </c>
      <c r="G17" s="86">
        <f>G16/G13</f>
        <v>1.2806033961198726</v>
      </c>
      <c r="H17" s="86">
        <v>1.27</v>
      </c>
      <c r="I17" s="86">
        <v>1.22</v>
      </c>
      <c r="J17" s="110">
        <f t="shared" ref="J17:O17" si="0">J16/J13</f>
        <v>1.2569770258712323</v>
      </c>
      <c r="K17" s="86">
        <f t="shared" si="0"/>
        <v>1.0924955268377596</v>
      </c>
      <c r="L17" s="86">
        <f t="shared" si="0"/>
        <v>1.062148428870044</v>
      </c>
      <c r="M17" s="86">
        <f t="shared" si="0"/>
        <v>1.2033168847678521</v>
      </c>
      <c r="N17" s="86">
        <f t="shared" si="0"/>
        <v>1.1256835373634744</v>
      </c>
      <c r="O17" s="86">
        <f t="shared" si="0"/>
        <v>1.0823283141844477</v>
      </c>
      <c r="P17" s="98"/>
    </row>
    <row r="18" spans="2:16" ht="15.75" customHeight="1" x14ac:dyDescent="0.3">
      <c r="H18" s="72"/>
    </row>
    <row r="19" spans="2:16" ht="15.75" customHeight="1" x14ac:dyDescent="0.3">
      <c r="H19" s="72"/>
    </row>
    <row r="20" spans="2:16" ht="15.75" customHeight="1" x14ac:dyDescent="0.3">
      <c r="B20" s="141"/>
      <c r="C20" s="140"/>
      <c r="E20" s="5"/>
      <c r="H20" s="72"/>
      <c r="I20" s="32"/>
    </row>
    <row r="21" spans="2:16" ht="15.75" customHeight="1" x14ac:dyDescent="0.3">
      <c r="C21" s="33"/>
      <c r="I21" s="70"/>
    </row>
    <row r="22" spans="2:16" ht="15.75" customHeight="1" x14ac:dyDescent="0.3">
      <c r="C22" s="33"/>
    </row>
    <row r="23" spans="2:16" ht="15.75" customHeight="1" x14ac:dyDescent="0.3">
      <c r="C23" s="71"/>
    </row>
    <row r="24" spans="2:16" ht="15.75" customHeight="1" x14ac:dyDescent="0.3">
      <c r="C24" s="33"/>
      <c r="F24" s="5"/>
      <c r="G24" s="5"/>
    </row>
    <row r="25" spans="2:16" ht="15.75" customHeight="1" x14ac:dyDescent="0.3">
      <c r="F25" s="5"/>
      <c r="G25" s="5"/>
    </row>
    <row r="26" spans="2:16" ht="15.75" customHeight="1" x14ac:dyDescent="0.3">
      <c r="C26" s="71"/>
      <c r="E26" s="140"/>
      <c r="F26" s="5"/>
      <c r="G26" s="5"/>
    </row>
    <row r="27" spans="2:16" ht="15.75" customHeight="1" x14ac:dyDescent="0.3">
      <c r="C27" s="71"/>
      <c r="E27" s="140"/>
      <c r="F27" s="5"/>
      <c r="G27" s="5"/>
    </row>
    <row r="28" spans="2:16" ht="15.75" customHeight="1" x14ac:dyDescent="0.3">
      <c r="C28" s="71"/>
    </row>
    <row r="29" spans="2:16" ht="15.75" customHeight="1" x14ac:dyDescent="0.3">
      <c r="C29" s="71"/>
    </row>
    <row r="30" spans="2:16" ht="15.75" customHeight="1" x14ac:dyDescent="0.3">
      <c r="C30" s="71"/>
    </row>
    <row r="31" spans="2:16" ht="15.75" customHeight="1" x14ac:dyDescent="0.3">
      <c r="C31" s="33"/>
    </row>
    <row r="32" spans="2:1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</sheetData>
  <mergeCells count="4">
    <mergeCell ref="B10:D11"/>
    <mergeCell ref="B20:C20"/>
    <mergeCell ref="E26:E27"/>
    <mergeCell ref="B1:C2"/>
  </mergeCells>
  <pageMargins left="0.25" right="0.25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4"/>
  <sheetViews>
    <sheetView workbookViewId="0">
      <selection activeCell="H21" sqref="H21"/>
    </sheetView>
  </sheetViews>
  <sheetFormatPr defaultColWidth="14.44140625" defaultRowHeight="15" customHeight="1" outlineLevelRow="1" x14ac:dyDescent="0.3"/>
  <cols>
    <col min="1" max="1" width="2.88671875" style="72" customWidth="1"/>
    <col min="2" max="2" width="19.5546875" style="72" customWidth="1"/>
    <col min="3" max="3" width="9.44140625" style="72" customWidth="1"/>
    <col min="4" max="4" width="13.5546875" style="72" customWidth="1"/>
    <col min="5" max="5" width="13.6640625" style="72" customWidth="1"/>
    <col min="6" max="6" width="9.21875" style="72" customWidth="1"/>
    <col min="7" max="7" width="9.109375" style="72" customWidth="1"/>
    <col min="8" max="8" width="10.109375" style="72" customWidth="1"/>
    <col min="9" max="9" width="14.6640625" style="72" customWidth="1"/>
    <col min="10" max="10" width="13.5546875" style="72" customWidth="1"/>
    <col min="11" max="15" width="15.109375" style="72" customWidth="1"/>
    <col min="16" max="16" width="13.6640625" style="72" customWidth="1"/>
    <col min="17" max="17" width="15.44140625" style="72" customWidth="1"/>
    <col min="18" max="27" width="8.6640625" style="72" customWidth="1"/>
    <col min="28" max="16384" width="14.44140625" style="72"/>
  </cols>
  <sheetData>
    <row r="1" spans="1:27" s="125" customFormat="1" ht="14.4" outlineLevel="1" x14ac:dyDescent="0.3">
      <c r="B1" s="139">
        <v>2025</v>
      </c>
      <c r="C1" s="140"/>
    </row>
    <row r="2" spans="1:27" s="125" customFormat="1" ht="14.4" outlineLevel="1" x14ac:dyDescent="0.3">
      <c r="B2" s="140"/>
      <c r="C2" s="140"/>
    </row>
    <row r="3" spans="1:27" s="125" customFormat="1" outlineLevel="1" thickBot="1" x14ac:dyDescent="0.35">
      <c r="B3" s="74" t="s">
        <v>0</v>
      </c>
      <c r="C3" s="75">
        <v>41.669600000000003</v>
      </c>
      <c r="D3" s="75">
        <v>41.593600000000002</v>
      </c>
      <c r="E3" s="75">
        <v>41.194099999999999</v>
      </c>
      <c r="F3" s="75"/>
      <c r="G3" s="76"/>
      <c r="H3" s="76"/>
      <c r="I3" s="77"/>
      <c r="J3" s="76"/>
      <c r="K3" s="76"/>
      <c r="L3" s="76"/>
      <c r="M3" s="76"/>
      <c r="N3" s="77"/>
      <c r="O3" s="89"/>
    </row>
    <row r="4" spans="1:27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1:27" s="125" customFormat="1" ht="14.4" outlineLevel="1" x14ac:dyDescent="0.3">
      <c r="B5" s="80" t="s">
        <v>21</v>
      </c>
      <c r="C5" s="93"/>
      <c r="D5" s="93" t="s">
        <v>66</v>
      </c>
      <c r="E5" s="93" t="s">
        <v>65</v>
      </c>
      <c r="F5" s="93"/>
      <c r="G5" s="93"/>
      <c r="H5" s="93"/>
      <c r="I5" s="93"/>
      <c r="J5" s="93"/>
      <c r="K5" s="108"/>
      <c r="L5" s="93"/>
      <c r="M5" s="93"/>
      <c r="N5" s="132"/>
      <c r="O5" s="96"/>
    </row>
    <row r="6" spans="1:27" s="125" customFormat="1" ht="14.4" outlineLevel="1" x14ac:dyDescent="0.3">
      <c r="B6" s="82" t="s">
        <v>22</v>
      </c>
      <c r="C6" s="83">
        <v>12.1</v>
      </c>
      <c r="D6" s="83">
        <v>10.25</v>
      </c>
      <c r="E6" s="83">
        <v>10.6</v>
      </c>
      <c r="F6" s="94"/>
      <c r="G6" s="94"/>
      <c r="H6" s="94"/>
      <c r="I6" s="94"/>
      <c r="J6" s="94"/>
      <c r="K6" s="94"/>
      <c r="L6" s="94"/>
      <c r="M6" s="94"/>
      <c r="N6" s="94"/>
      <c r="O6" s="97"/>
    </row>
    <row r="7" spans="1:27" s="125" customFormat="1" ht="15.75" customHeight="1" outlineLevel="1" x14ac:dyDescent="0.3">
      <c r="B7" s="85" t="s">
        <v>23</v>
      </c>
      <c r="C7" s="86">
        <f>C6/C3</f>
        <v>0.29037955727916753</v>
      </c>
      <c r="D7" s="86">
        <f>D6/D3</f>
        <v>0.24643214340667793</v>
      </c>
      <c r="E7" s="86">
        <f>E6/E3</f>
        <v>0.25731840239257564</v>
      </c>
      <c r="F7" s="95"/>
      <c r="G7" s="95"/>
      <c r="H7" s="95"/>
      <c r="I7" s="95"/>
      <c r="J7" s="95"/>
      <c r="K7" s="95"/>
      <c r="L7" s="95"/>
      <c r="M7" s="95"/>
      <c r="N7" s="133"/>
      <c r="O7" s="98"/>
    </row>
    <row r="8" spans="1:27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1:27" ht="14.4" x14ac:dyDescent="0.3">
      <c r="B9" s="139">
        <v>2024</v>
      </c>
      <c r="C9" s="140"/>
      <c r="D9" s="140"/>
    </row>
    <row r="10" spans="1:27" ht="14.4" x14ac:dyDescent="0.3">
      <c r="B10" s="140"/>
      <c r="C10" s="140"/>
      <c r="D10" s="140"/>
      <c r="F10" s="5"/>
      <c r="G10" s="5"/>
      <c r="H10" s="5"/>
    </row>
    <row r="11" spans="1:27" ht="14.4" x14ac:dyDescent="0.3">
      <c r="H11" s="5"/>
    </row>
    <row r="12" spans="1:27" ht="14.4" x14ac:dyDescent="0.3">
      <c r="A12" s="67"/>
      <c r="B12" s="67"/>
      <c r="C12" s="68">
        <v>45291</v>
      </c>
      <c r="D12" s="68">
        <v>45322</v>
      </c>
      <c r="E12" s="69">
        <v>45351</v>
      </c>
      <c r="F12" s="69">
        <v>45382</v>
      </c>
      <c r="G12" s="69">
        <v>45412</v>
      </c>
      <c r="H12" s="69">
        <v>45443</v>
      </c>
      <c r="I12" s="69">
        <v>45473</v>
      </c>
      <c r="J12" s="69">
        <v>45504</v>
      </c>
      <c r="K12" s="69">
        <v>45535</v>
      </c>
      <c r="L12" s="69">
        <v>45565</v>
      </c>
      <c r="M12" s="69">
        <v>45596</v>
      </c>
      <c r="N12" s="69">
        <v>45626</v>
      </c>
      <c r="O12" s="69">
        <v>45657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7" ht="16.2" thickBot="1" x14ac:dyDescent="0.45">
      <c r="B13" s="79" t="s">
        <v>0</v>
      </c>
      <c r="C13" s="75">
        <v>37.982399999999998</v>
      </c>
      <c r="D13" s="75">
        <v>37.874600000000001</v>
      </c>
      <c r="E13" s="75">
        <v>38.207700000000003</v>
      </c>
      <c r="F13" s="75">
        <v>39.229799999999997</v>
      </c>
      <c r="G13" s="75">
        <v>39.668799999999997</v>
      </c>
      <c r="H13" s="76">
        <v>40.500100000000003</v>
      </c>
      <c r="I13" s="119">
        <v>40.4542</v>
      </c>
      <c r="J13" s="119">
        <v>41.006300000000003</v>
      </c>
      <c r="K13" s="119">
        <v>41.190100000000001</v>
      </c>
      <c r="L13" s="76">
        <v>41.190100000000001</v>
      </c>
      <c r="M13" s="76">
        <v>41.2194</v>
      </c>
      <c r="N13" s="76">
        <v>41.595599999999997</v>
      </c>
      <c r="O13" s="76">
        <v>42.039000000000001</v>
      </c>
      <c r="P13" s="89"/>
    </row>
    <row r="14" spans="1:27" ht="16.2" thickBot="1" x14ac:dyDescent="0.45">
      <c r="B14" s="78"/>
      <c r="C14" s="74" t="s">
        <v>37</v>
      </c>
      <c r="D14" s="74" t="s">
        <v>1</v>
      </c>
      <c r="E14" s="74" t="s">
        <v>38</v>
      </c>
      <c r="F14" s="74" t="s">
        <v>39</v>
      </c>
      <c r="G14" s="74" t="s">
        <v>40</v>
      </c>
      <c r="H14" s="74" t="s">
        <v>41</v>
      </c>
      <c r="I14" s="120" t="s">
        <v>6</v>
      </c>
      <c r="J14" s="120" t="s">
        <v>7</v>
      </c>
      <c r="K14" s="120" t="s">
        <v>8</v>
      </c>
      <c r="L14" s="79" t="s">
        <v>9</v>
      </c>
      <c r="M14" s="79" t="s">
        <v>10</v>
      </c>
      <c r="N14" s="79" t="s">
        <v>11</v>
      </c>
      <c r="O14" s="126" t="s">
        <v>12</v>
      </c>
      <c r="P14" s="42"/>
    </row>
    <row r="15" spans="1:27" ht="14.4" x14ac:dyDescent="0.3">
      <c r="B15" s="80" t="s">
        <v>21</v>
      </c>
      <c r="C15" s="93"/>
      <c r="D15" s="93"/>
      <c r="E15" s="93"/>
      <c r="F15" s="93"/>
      <c r="G15" s="93"/>
      <c r="H15" s="81"/>
      <c r="I15" s="123">
        <v>20259</v>
      </c>
      <c r="J15" s="108" t="s">
        <v>44</v>
      </c>
      <c r="K15" s="108" t="s">
        <v>45</v>
      </c>
      <c r="L15" s="108" t="s">
        <v>53</v>
      </c>
      <c r="M15" s="81" t="s">
        <v>55</v>
      </c>
      <c r="N15" s="81" t="s">
        <v>57</v>
      </c>
      <c r="O15" s="81" t="s">
        <v>59</v>
      </c>
      <c r="P15" s="96"/>
    </row>
    <row r="16" spans="1:27" ht="14.4" x14ac:dyDescent="0.3">
      <c r="B16" s="82" t="s">
        <v>22</v>
      </c>
      <c r="C16" s="83"/>
      <c r="D16" s="94"/>
      <c r="E16" s="94"/>
      <c r="F16" s="94"/>
      <c r="G16" s="94"/>
      <c r="H16" s="92"/>
      <c r="I16" s="109">
        <v>8.67</v>
      </c>
      <c r="J16" s="109">
        <v>9.02</v>
      </c>
      <c r="K16" s="109">
        <v>11.46</v>
      </c>
      <c r="L16" s="109">
        <v>10.15</v>
      </c>
      <c r="M16" s="92">
        <v>12.4</v>
      </c>
      <c r="N16" s="83">
        <v>11</v>
      </c>
      <c r="O16" s="92">
        <v>11.9</v>
      </c>
      <c r="P16" s="97"/>
    </row>
    <row r="17" spans="2:16" ht="15.75" customHeight="1" x14ac:dyDescent="0.3">
      <c r="B17" s="85" t="s">
        <v>23</v>
      </c>
      <c r="C17" s="86"/>
      <c r="D17" s="86"/>
      <c r="E17" s="86"/>
      <c r="F17" s="86"/>
      <c r="G17" s="86"/>
      <c r="H17" s="86"/>
      <c r="I17" s="110">
        <v>0.21</v>
      </c>
      <c r="J17" s="110">
        <f t="shared" ref="J17:O17" si="0">J16/J13</f>
        <v>0.21996620031556124</v>
      </c>
      <c r="K17" s="110">
        <f t="shared" si="0"/>
        <v>0.27822219416801613</v>
      </c>
      <c r="L17" s="110">
        <f t="shared" si="0"/>
        <v>0.24641843549785022</v>
      </c>
      <c r="M17" s="86">
        <f t="shared" si="0"/>
        <v>0.30082922119196304</v>
      </c>
      <c r="N17" s="86">
        <f t="shared" si="0"/>
        <v>0.26445104770696903</v>
      </c>
      <c r="O17" s="86">
        <f t="shared" si="0"/>
        <v>0.28307048217131708</v>
      </c>
      <c r="P17" s="98"/>
    </row>
    <row r="18" spans="2:16" ht="15.75" customHeight="1" x14ac:dyDescent="0.3"/>
    <row r="19" spans="2:16" ht="15.75" customHeight="1" x14ac:dyDescent="0.3"/>
    <row r="20" spans="2:16" ht="15.75" customHeight="1" x14ac:dyDescent="0.3">
      <c r="B20" s="141"/>
      <c r="C20" s="140"/>
      <c r="E20" s="5"/>
      <c r="I20" s="32"/>
    </row>
    <row r="21" spans="2:16" ht="15.75" customHeight="1" x14ac:dyDescent="0.3">
      <c r="C21" s="33"/>
      <c r="I21" s="70"/>
    </row>
    <row r="22" spans="2:16" ht="15.75" customHeight="1" x14ac:dyDescent="0.3">
      <c r="C22" s="33"/>
    </row>
    <row r="23" spans="2:16" ht="15.75" customHeight="1" x14ac:dyDescent="0.3">
      <c r="C23" s="71"/>
    </row>
    <row r="24" spans="2:16" ht="15.75" customHeight="1" x14ac:dyDescent="0.3">
      <c r="C24" s="33"/>
      <c r="F24" s="5"/>
      <c r="G24" s="5"/>
    </row>
    <row r="25" spans="2:16" ht="15.75" customHeight="1" x14ac:dyDescent="0.3">
      <c r="F25" s="5"/>
      <c r="G25" s="5"/>
    </row>
    <row r="26" spans="2:16" ht="15.75" customHeight="1" x14ac:dyDescent="0.3">
      <c r="C26" s="71"/>
      <c r="E26" s="140"/>
      <c r="F26" s="5"/>
      <c r="G26" s="5"/>
    </row>
    <row r="27" spans="2:16" ht="15.75" customHeight="1" x14ac:dyDescent="0.3">
      <c r="C27" s="71"/>
      <c r="E27" s="140"/>
      <c r="F27" s="5"/>
      <c r="G27" s="5"/>
    </row>
    <row r="28" spans="2:16" ht="15.75" customHeight="1" x14ac:dyDescent="0.3">
      <c r="C28" s="71"/>
    </row>
    <row r="29" spans="2:16" ht="15.75" customHeight="1" x14ac:dyDescent="0.3">
      <c r="C29" s="71"/>
    </row>
    <row r="30" spans="2:16" ht="15.75" customHeight="1" x14ac:dyDescent="0.3">
      <c r="C30" s="71"/>
    </row>
    <row r="31" spans="2:16" ht="15.75" customHeight="1" x14ac:dyDescent="0.3">
      <c r="C31" s="33"/>
    </row>
    <row r="32" spans="2:1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</sheetData>
  <mergeCells count="4">
    <mergeCell ref="B9:D10"/>
    <mergeCell ref="B20:C20"/>
    <mergeCell ref="E26:E27"/>
    <mergeCell ref="B1:C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1001</vt:lpstr>
      <vt:lpstr>інжур супер</vt:lpstr>
      <vt:lpstr>2001</vt:lpstr>
      <vt:lpstr>Оушен</vt:lpstr>
      <vt:lpstr>Житній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Головня</dc:creator>
  <cp:lastModifiedBy>Катерина Подвижна</cp:lastModifiedBy>
  <dcterms:created xsi:type="dcterms:W3CDTF">2023-04-27T09:44:36Z</dcterms:created>
  <dcterms:modified xsi:type="dcterms:W3CDTF">2025-04-10T13:31:31Z</dcterms:modified>
</cp:coreProperties>
</file>